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NBF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<sst xmlns="http://schemas.openxmlformats.org/spreadsheetml/2006/main" count="30" uniqueCount="25">
  <si>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Location</t>
  </si>
  <si>
    <t>Time</t>
  </si>
  <si>
    <t>Distance</t>
  </si>
  <si>
    <t>Dolihner</t>
  </si>
  <si>
    <t>Dolihner Jxn</t>
  </si>
  <si>
    <t>Botanic garden</t>
  </si>
  <si>
    <t>Elenieng</t>
  </si>
  <si>
    <t>4TY</t>
  </si>
  <si>
    <t>Nett bridge far side</t>
  </si>
  <si>
    <t>slope</t>
  </si>
  <si>
    <t>intercept</t>
  </si>
  <si>
    <t>correlation</t>
  </si>
  <si>
    <t>coefficient of deter.</t>
  </si>
  <si>
    <t>Although the correlation must seem to be perfect, this is not</t>
  </si>
  <si>
    <t>the case.A perfect correlation would mean a constant,</t>
  </si>
  <si>
    <t>unvarying pace and velocity (speed).This can be seen not</t>
  </si>
  <si>
    <t>to be the case:</t>
  </si>
  <si>
    <t>Climb up cap hill</t>
  </si>
  <si>
    <t>Climb up doli hill</t>
  </si>
  <si>
    <t>Velocity (m/s)</t>
  </si>
  <si>
    <t>Acceleration (m/min2)</t>
  </si>
  <si>
    <t>Trend line is negative in slope: runner slowed</t>
  </si>
  <si>
    <t>during the course of the run (velocity graph),</t>
  </si>
  <si>
    <t>but slowed at a decreasing rate as the run</t>
  </si>
  <si>
    <t>progressed (which is actually good!).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</si>
</sst>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</numFmts>
  <fonts count="13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sz val="6.6"/>
      <name val="Arial"/>
      <family val="5"/>
    </font>
    <font>
      <b/>
      <sz val="12"/>
      <name val="Tahoma"/>
      <family val="2"/>
    </font>
    <font>
      <b/>
      <vertAlign val="superscript"/>
      <sz val="12"/>
      <name val="Tahoma"/>
      <family val="2"/>
    </font>
    <font>
      <b/>
      <sz val="11"/>
      <name val="Tahoma"/>
      <family val="2"/>
    </font>
    <font>
      <sz val="9.25"/>
      <name val="Arial"/>
      <family val="0"/>
    </font>
    <font>
      <b/>
      <sz val="9.25"/>
      <name val="Arial"/>
      <family val="0"/>
    </font>
    <font>
      <b/>
      <vertAlign val="superscript"/>
      <sz val="11"/>
      <name val="Tahoma"/>
      <family val="2"/>
    </font>
    <font>
      <b/>
      <sz val="10"/>
      <color indexed="10"/>
      <name val="Tahom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3" fillId="0" borderId="0" xfId="0" applyFont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1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11" fillId="0" borderId="2" xfId="0" applyNumberFormat="1" applyFont="1" applyBorder="1" applyAlignment="1">
      <alignment/>
    </xf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B6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47B8B8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NBFS!$C$1</c:f>
              <c:strCache>
                <c:ptCount val="1"/>
                <c:pt idx="0">
                  <c:v>Distance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99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6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6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8100">
                <a:solidFill>
                  <a:srgbClr val="FF66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/>
            </c:trendlineLbl>
          </c:trendline>
          <c:xVal>
            <c:numRef>
              <c:f>NBFS!$B$2:$B$12</c:f>
              <c:numCache/>
            </c:numRef>
          </c:xVal>
          <c:yVal>
            <c:numRef>
              <c:f>NBFS!$C$2:$C$12</c:f>
              <c:numCache/>
            </c:numRef>
          </c:yVal>
          <c:smooth val="0"/>
        </c:ser>
        <c:axId val="23439102"/>
        <c:axId val="9625327"/>
      </c:scatterChart>
      <c:valAx>
        <c:axId val="23439102"/>
        <c:scaling>
          <c:orientation val="minMax"/>
        </c:scaling>
        <c:axPos val="b"/>
        <c:majorGridlines>
          <c:spPr>
            <a:ln w="3175">
              <a:solidFill>
                <a:srgbClr val="47B8B8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625327"/>
        <c:crosses val="autoZero"/>
        <c:crossBetween val="midCat"/>
        <c:dispUnits/>
      </c:valAx>
      <c:valAx>
        <c:axId val="9625327"/>
        <c:scaling>
          <c:orientation val="minMax"/>
        </c:scaling>
        <c:axPos val="l"/>
        <c:majorGridlines>
          <c:spPr>
            <a:ln w="3175">
              <a:solidFill>
                <a:srgbClr val="47B8B8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43910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NBFS!$C$23</c:f>
              <c:strCache>
                <c:ptCount val="1"/>
                <c:pt idx="0">
                  <c:v>Velocity (m/s)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trendline>
            <c:spPr>
              <a:ln w="25400">
                <a:solidFill>
                  <a:srgbClr val="800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/>
            </c:trendlineLbl>
          </c:trendline>
          <c:xVal>
            <c:numRef>
              <c:f>NBFS!$B$24:$B$34</c:f>
              <c:numCache/>
            </c:numRef>
          </c:xVal>
          <c:yVal>
            <c:numRef>
              <c:f>NBFS!$C$24:$C$34</c:f>
              <c:numCache/>
            </c:numRef>
          </c:yVal>
          <c:smooth val="1"/>
        </c:ser>
        <c:axId val="19519080"/>
        <c:axId val="41453993"/>
      </c:scatterChart>
      <c:valAx>
        <c:axId val="19519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53993"/>
        <c:crosses val="autoZero"/>
        <c:crossBetween val="midCat"/>
        <c:dispUnits/>
      </c:valAx>
      <c:valAx>
        <c:axId val="4145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Velocity (m/a)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190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NBFS!$C$37</c:f>
              <c:strCache>
                <c:ptCount val="1"/>
                <c:pt idx="0">
                  <c:v>Acceleration (m/min2)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/>
            </c:trendlineLbl>
          </c:trendline>
          <c:xVal>
            <c:numRef>
              <c:f>NBFS!$B$38:$B$48</c:f>
              <c:numCache/>
            </c:numRef>
          </c:xVal>
          <c:yVal>
            <c:numRef>
              <c:f>NBFS!$C$38:$C$48</c:f>
              <c:numCache/>
            </c:numRef>
          </c:yVal>
          <c:smooth val="1"/>
        </c:ser>
        <c:axId val="37541618"/>
        <c:axId val="2330243"/>
      </c:scatterChart>
      <c:valAx>
        <c:axId val="37541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0243"/>
        <c:crosses val="autoZero"/>
        <c:crossBetween val="midCat"/>
        <c:dispUnits/>
      </c:valAx>
      <c:valAx>
        <c:axId val="2330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Acceleration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416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19050</xdr:rowOff>
    </xdr:from>
    <xdr:to>
      <xdr:col>8</xdr:col>
      <xdr:colOff>590550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2933700" y="19050"/>
        <a:ext cx="43338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17</xdr:row>
      <xdr:rowOff>123825</xdr:rowOff>
    </xdr:from>
    <xdr:to>
      <xdr:col>9</xdr:col>
      <xdr:colOff>676275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3876675" y="2876550"/>
        <a:ext cx="4257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35</xdr:row>
      <xdr:rowOff>152400</xdr:rowOff>
    </xdr:from>
    <xdr:to>
      <xdr:col>9</xdr:col>
      <xdr:colOff>533400</xdr:colOff>
      <xdr:row>55</xdr:row>
      <xdr:rowOff>76200</xdr:rowOff>
    </xdr:to>
    <xdr:graphicFrame>
      <xdr:nvGraphicFramePr>
        <xdr:cNvPr id="3" name="Chart 3"/>
        <xdr:cNvGraphicFramePr/>
      </xdr:nvGraphicFramePr>
      <xdr:xfrm>
        <a:off x="3333750" y="5819775"/>
        <a:ext cx="46577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26">
      <selection activeCell="A53" sqref="A53"/>
    </sheetView>
  </sheetViews>
  <sheetFormatPr defaultColWidth="9.140625" defaultRowHeight="12.75"/>
  <cols>
    <col min="1" max="1" width="17.140625" style="0" customWidth="1"/>
    <col min="2" max="2" width="11.7109375" style="0" customWidth="1"/>
    <col min="3" max="3" width="12.7109375" style="0" bestFit="1" customWidth="1"/>
    <col min="4" max="16384" width="11.7109375" style="0" customWidth="1"/>
  </cols>
  <sheetData>
    <row r="1" spans="1:3" ht="12.75">
      <c r="A1" s="1" t="s">
        <v>0</v>
      </c>
      <c r="B1" s="2" t="s">
        <v>1</v>
      </c>
      <c r="C1" s="2" t="s">
        <v>2</v>
      </c>
    </row>
    <row r="2" spans="1:3" ht="12.75">
      <c r="A2" s="3" t="s">
        <v>3</v>
      </c>
      <c r="B2" s="9">
        <v>0</v>
      </c>
      <c r="C2" s="4">
        <v>0</v>
      </c>
    </row>
    <row r="3" spans="1:3" ht="12.75">
      <c r="A3" s="3" t="s">
        <v>4</v>
      </c>
      <c r="B3" s="9">
        <f>2+21/60</f>
        <v>2.35</v>
      </c>
      <c r="C3" s="4">
        <v>0.338</v>
      </c>
    </row>
    <row r="4" spans="1:3" ht="12.75">
      <c r="A4" s="3" t="s">
        <v>5</v>
      </c>
      <c r="B4" s="9">
        <f>5+36/60</f>
        <v>5.6</v>
      </c>
      <c r="C4" s="4">
        <f>C3+0.52</f>
        <v>0.8580000000000001</v>
      </c>
    </row>
    <row r="5" spans="1:3" ht="12.75">
      <c r="A5" s="3" t="s">
        <v>6</v>
      </c>
      <c r="B5" s="9">
        <f>8+50/60</f>
        <v>8.833333333333334</v>
      </c>
      <c r="C5" s="4">
        <f>C4+0.52</f>
        <v>1.3780000000000001</v>
      </c>
    </row>
    <row r="6" spans="1:3" ht="12.75">
      <c r="A6" s="3" t="s">
        <v>7</v>
      </c>
      <c r="B6" s="9">
        <f>12+26/60</f>
        <v>12.433333333333334</v>
      </c>
      <c r="C6" s="4">
        <f>C5+0.549</f>
        <v>1.927</v>
      </c>
    </row>
    <row r="7" spans="1:3" ht="12.75">
      <c r="A7" s="3" t="s">
        <v>8</v>
      </c>
      <c r="B7" s="9">
        <f>25+31/60</f>
        <v>25.516666666666666</v>
      </c>
      <c r="C7" s="4">
        <f>C6+2.007</f>
        <v>3.934</v>
      </c>
    </row>
    <row r="8" spans="1:3" ht="12.75">
      <c r="A8" s="3" t="s">
        <v>7</v>
      </c>
      <c r="B8" s="9">
        <f>38+58/60</f>
        <v>38.96666666666667</v>
      </c>
      <c r="C8" s="4">
        <f>C7+2.039</f>
        <v>5.973000000000001</v>
      </c>
    </row>
    <row r="9" spans="1:3" ht="12.75">
      <c r="A9" s="3" t="s">
        <v>6</v>
      </c>
      <c r="B9" s="9">
        <f>42+48/60</f>
        <v>42.8</v>
      </c>
      <c r="C9" s="4">
        <f>C8+0.542</f>
        <v>6.515000000000001</v>
      </c>
    </row>
    <row r="10" spans="1:3" ht="12.75">
      <c r="A10" s="3" t="s">
        <v>5</v>
      </c>
      <c r="B10" s="9">
        <f>46+17/60</f>
        <v>46.28333333333333</v>
      </c>
      <c r="C10" s="4">
        <f>C9+0.521</f>
        <v>7.0360000000000005</v>
      </c>
    </row>
    <row r="11" spans="1:3" ht="12.75">
      <c r="A11" s="3" t="s">
        <v>4</v>
      </c>
      <c r="B11" s="9">
        <f>49+51/60</f>
        <v>49.85</v>
      </c>
      <c r="C11" s="4">
        <f>C10+0.521</f>
        <v>7.557</v>
      </c>
    </row>
    <row r="12" spans="1:3" ht="12.75">
      <c r="A12" s="3" t="s">
        <v>3</v>
      </c>
      <c r="B12" s="9">
        <f>52+14/60</f>
        <v>52.233333333333334</v>
      </c>
      <c r="C12" s="4">
        <f>C11+0.331</f>
        <v>7.888000000000001</v>
      </c>
    </row>
    <row r="14" spans="1:2" ht="12.75">
      <c r="A14" s="5" t="s">
        <v>9</v>
      </c>
      <c r="B14" s="6">
        <f>SLOPE(C2:C12,B2:B12)</f>
        <v>0.15157240808736608</v>
      </c>
    </row>
    <row r="15" spans="1:2" ht="12.75">
      <c r="A15" s="5" t="s">
        <v>10</v>
      </c>
      <c r="B15" s="6">
        <f>INTERCEPT(C2:C12,B2:B12)</f>
        <v>0.02055212268293838</v>
      </c>
    </row>
    <row r="16" spans="1:2" ht="12.75">
      <c r="A16" s="5" t="s">
        <v>11</v>
      </c>
      <c r="B16" s="7">
        <f>CORREL(C2:C12,B2:B12)</f>
        <v>0.9999487530054276</v>
      </c>
    </row>
    <row r="17" spans="1:2" ht="12.75">
      <c r="A17" s="5" t="s">
        <v>12</v>
      </c>
      <c r="B17" s="8">
        <f>B16^2</f>
        <v>0.9998975086371097</v>
      </c>
    </row>
    <row r="19" spans="1:4" ht="12.75">
      <c r="A19" s="11" t="s">
        <v>13</v>
      </c>
      <c r="B19" s="12"/>
      <c r="C19" s="12"/>
      <c r="D19" s="12"/>
    </row>
    <row r="20" spans="1:4" ht="12.75">
      <c r="A20" s="11" t="s">
        <v>14</v>
      </c>
      <c r="B20" s="12"/>
      <c r="C20" s="12"/>
      <c r="D20" s="12"/>
    </row>
    <row r="21" spans="1:4" ht="12.75">
      <c r="A21" s="11" t="s">
        <v>15</v>
      </c>
      <c r="B21" s="12"/>
      <c r="C21" s="12"/>
      <c r="D21" s="12"/>
    </row>
    <row r="22" spans="1:4" ht="12.75">
      <c r="A22" s="12" t="s">
        <v>16</v>
      </c>
      <c r="B22" s="12"/>
      <c r="C22" s="12"/>
      <c r="D22" s="12"/>
    </row>
    <row r="23" spans="1:3" ht="12.75">
      <c r="A23" s="14" t="str">
        <f>A1</f>
        <v>Location</v>
      </c>
      <c r="B23" s="14" t="str">
        <f>B1</f>
        <v>Time</v>
      </c>
      <c r="C23" s="14" t="s">
        <v>19</v>
      </c>
    </row>
    <row r="24" spans="1:3" ht="12.75">
      <c r="A24" s="10" t="str">
        <f aca="true" t="shared" si="0" ref="A24:B33">A2</f>
        <v>Dolihner</v>
      </c>
      <c r="B24" s="10">
        <f t="shared" si="0"/>
        <v>0</v>
      </c>
      <c r="C24" s="10">
        <f>C25</f>
        <v>2.397163120567376</v>
      </c>
    </row>
    <row r="25" spans="1:3" ht="12.75">
      <c r="A25" s="10" t="str">
        <f t="shared" si="0"/>
        <v>Dolihner Jxn</v>
      </c>
      <c r="B25" s="10">
        <f t="shared" si="0"/>
        <v>2.35</v>
      </c>
      <c r="C25" s="10">
        <f>1000*(C3-C2)/((B25-B24)*60)</f>
        <v>2.397163120567376</v>
      </c>
    </row>
    <row r="26" spans="1:3" ht="12.75">
      <c r="A26" s="10" t="str">
        <f t="shared" si="0"/>
        <v>Botanic garden</v>
      </c>
      <c r="B26" s="10">
        <f t="shared" si="0"/>
        <v>5.6</v>
      </c>
      <c r="C26" s="10">
        <f>1000*(C4-C3)/((B26-B25)*60)</f>
        <v>2.666666666666667</v>
      </c>
    </row>
    <row r="27" spans="1:3" ht="12.75">
      <c r="A27" s="10" t="str">
        <f t="shared" si="0"/>
        <v>Elenieng</v>
      </c>
      <c r="B27" s="10">
        <f t="shared" si="0"/>
        <v>8.833333333333334</v>
      </c>
      <c r="C27" s="10">
        <f>1000*(C5-C4)/((B27-B26)*60)</f>
        <v>2.68041237113402</v>
      </c>
    </row>
    <row r="28" spans="1:3" ht="12.75">
      <c r="A28" s="10" t="str">
        <f t="shared" si="0"/>
        <v>4TY</v>
      </c>
      <c r="B28" s="10">
        <f t="shared" si="0"/>
        <v>12.433333333333334</v>
      </c>
      <c r="C28" s="10">
        <f>1000*(C6-C5)/((B28-B27)*60)</f>
        <v>2.5416666666666665</v>
      </c>
    </row>
    <row r="29" spans="1:3" ht="12.75">
      <c r="A29" s="10" t="str">
        <f t="shared" si="0"/>
        <v>Nett bridge far side</v>
      </c>
      <c r="B29" s="10">
        <f t="shared" si="0"/>
        <v>25.516666666666666</v>
      </c>
      <c r="C29" s="10">
        <f>1000*(C7-C6)/((B29-B28)*60)</f>
        <v>2.5566878980891725</v>
      </c>
    </row>
    <row r="30" spans="1:3" ht="12.75">
      <c r="A30" s="10" t="str">
        <f t="shared" si="0"/>
        <v>4TY</v>
      </c>
      <c r="B30" s="10">
        <f t="shared" si="0"/>
        <v>38.96666666666667</v>
      </c>
      <c r="C30" s="10">
        <f>1000*(C8-C7)/((B30-B29)*60)</f>
        <v>2.5266418835192073</v>
      </c>
    </row>
    <row r="31" spans="1:4" ht="12.75">
      <c r="A31" s="10" t="str">
        <f t="shared" si="0"/>
        <v>Elenieng</v>
      </c>
      <c r="B31" s="10">
        <f t="shared" si="0"/>
        <v>42.8</v>
      </c>
      <c r="C31" s="13">
        <f>1000*(C9-C8)/((B31-B30)*60)</f>
        <v>2.3565217391304367</v>
      </c>
      <c r="D31" t="s">
        <v>17</v>
      </c>
    </row>
    <row r="32" spans="1:3" ht="12.75">
      <c r="A32" s="10" t="str">
        <f t="shared" si="0"/>
        <v>Botanic garden</v>
      </c>
      <c r="B32" s="10">
        <f t="shared" si="0"/>
        <v>46.28333333333333</v>
      </c>
      <c r="C32" s="10">
        <f>1000*(C10-C9)/((B32-B31)*60)</f>
        <v>2.492822966507176</v>
      </c>
    </row>
    <row r="33" spans="1:3" ht="12.75">
      <c r="A33" s="10" t="str">
        <f t="shared" si="0"/>
        <v>Dolihner Jxn</v>
      </c>
      <c r="B33" s="10">
        <f t="shared" si="0"/>
        <v>49.85</v>
      </c>
      <c r="C33" s="10">
        <f>1000*(C11-C10)/((B33-B32)*60)</f>
        <v>2.4345794392523334</v>
      </c>
    </row>
    <row r="34" spans="1:4" ht="12.75">
      <c r="A34" s="10" t="str">
        <f>A12</f>
        <v>Dolihner</v>
      </c>
      <c r="B34" s="10">
        <f>B12</f>
        <v>52.233333333333334</v>
      </c>
      <c r="C34" s="13">
        <f>1000*(C12-C11)/((B34-B33)*60)</f>
        <v>2.314685314685318</v>
      </c>
      <c r="D34" t="s">
        <v>18</v>
      </c>
    </row>
    <row r="37" spans="1:3" ht="12.75">
      <c r="A37" s="15" t="str">
        <f>A23</f>
        <v>Location</v>
      </c>
      <c r="B37" s="14" t="str">
        <f>B23</f>
        <v>Time</v>
      </c>
      <c r="C37" s="16" t="s">
        <v>20</v>
      </c>
    </row>
    <row r="38" spans="1:3" ht="12.75">
      <c r="A38" s="10" t="str">
        <f>A24</f>
        <v>Dolihner</v>
      </c>
      <c r="B38" s="10">
        <f>B24</f>
        <v>0</v>
      </c>
      <c r="C38" s="10"/>
    </row>
    <row r="39" spans="1:3" ht="12.75">
      <c r="A39" s="10" t="str">
        <f>A25</f>
        <v>Dolihner Jxn</v>
      </c>
      <c r="B39" s="10">
        <f>B25</f>
        <v>2.35</v>
      </c>
      <c r="C39" s="10">
        <v>0</v>
      </c>
    </row>
    <row r="40" spans="1:3" ht="12.75">
      <c r="A40" s="10" t="str">
        <f>A26</f>
        <v>Botanic garden</v>
      </c>
      <c r="B40" s="10">
        <f>B26</f>
        <v>5.6</v>
      </c>
      <c r="C40" s="10">
        <f>3600*(C26-C25)/(60*(B40-B39))</f>
        <v>4.975450081833064</v>
      </c>
    </row>
    <row r="41" spans="1:3" ht="12.75">
      <c r="A41" s="10" t="str">
        <f>A27</f>
        <v>Elenieng</v>
      </c>
      <c r="B41" s="10">
        <f>B27</f>
        <v>8.833333333333334</v>
      </c>
      <c r="C41" s="10">
        <f aca="true" t="shared" si="1" ref="C41:C48">3600*(C27-C26)/(60*(B41-B40))</f>
        <v>0.255074928260159</v>
      </c>
    </row>
    <row r="42" spans="1:3" ht="12.75">
      <c r="A42" s="10" t="str">
        <f>A28</f>
        <v>4TY</v>
      </c>
      <c r="B42" s="10">
        <f>B28</f>
        <v>12.433333333333334</v>
      </c>
      <c r="C42" s="10">
        <f t="shared" si="1"/>
        <v>-2.3124284077892248</v>
      </c>
    </row>
    <row r="43" spans="1:3" ht="12.75">
      <c r="A43" s="10" t="str">
        <f>A29</f>
        <v>Nett bridge far side</v>
      </c>
      <c r="B43" s="10">
        <f>B29</f>
        <v>25.516666666666666</v>
      </c>
      <c r="C43" s="10">
        <f t="shared" si="1"/>
        <v>0.06888717595034599</v>
      </c>
    </row>
    <row r="44" spans="1:3" ht="12.75">
      <c r="A44" s="10" t="str">
        <f>A30</f>
        <v>4TY</v>
      </c>
      <c r="B44" s="10">
        <f>B30</f>
        <v>38.96666666666667</v>
      </c>
      <c r="C44" s="10">
        <f t="shared" si="1"/>
        <v>-0.1340342657396219</v>
      </c>
    </row>
    <row r="45" spans="1:3" ht="12.75">
      <c r="A45" s="10" t="str">
        <f>A31</f>
        <v>Elenieng</v>
      </c>
      <c r="B45" s="10">
        <f>B31</f>
        <v>42.8</v>
      </c>
      <c r="C45" s="10">
        <f t="shared" si="1"/>
        <v>-2.6627500860851074</v>
      </c>
    </row>
    <row r="46" spans="1:3" ht="12.75">
      <c r="A46" s="10" t="str">
        <f>A32</f>
        <v>Botanic garden</v>
      </c>
      <c r="B46" s="10">
        <f>B32</f>
        <v>46.28333333333333</v>
      </c>
      <c r="C46" s="10">
        <f t="shared" si="1"/>
        <v>2.347772337589766</v>
      </c>
    </row>
    <row r="47" spans="1:3" ht="12.75">
      <c r="A47" s="10" t="str">
        <f>A33</f>
        <v>Dolihner Jxn</v>
      </c>
      <c r="B47" s="10">
        <f>B33</f>
        <v>49.85</v>
      </c>
      <c r="C47" s="10">
        <f t="shared" si="1"/>
        <v>-0.9797976547543588</v>
      </c>
    </row>
    <row r="48" spans="1:3" ht="12.75">
      <c r="A48" s="10" t="str">
        <f>A34</f>
        <v>Dolihner</v>
      </c>
      <c r="B48" s="10">
        <f>B34</f>
        <v>52.233333333333334</v>
      </c>
      <c r="C48" s="10">
        <f t="shared" si="1"/>
        <v>-3.018313625463323</v>
      </c>
    </row>
    <row r="50" ht="12.75">
      <c r="A50" t="s">
        <v>21</v>
      </c>
    </row>
    <row r="51" ht="12.75">
      <c r="A51" t="s">
        <v>22</v>
      </c>
    </row>
    <row r="52" ht="12.75">
      <c r="A52" t="s">
        <v>23</v>
      </c>
    </row>
    <row r="53" ht="12.75">
      <c r="A53" t="s">
        <v>24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2005-09-20T03:32:10Z</cp:lastPrinted>
  <dcterms:created xsi:type="dcterms:W3CDTF">2005-09-18T21:23:18Z</dcterms:created>
  <dcterms:modified xsi:type="dcterms:W3CDTF">2005-09-20T03:41:43Z</dcterms:modified>
  <cp:category/>
  <cp:version/>
  <cp:contentType/>
  <cp:contentStatus/>
  <cp:revision>4</cp:revision>
</cp:coreProperties>
</file>