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fx" sheetId="1" r:id="rId1"/>
  </sheets>
  <definedNames/>
  <calcPr fullCalcOnLoad="1"/>
</workbook>
</file>

<file path=xl/sharedStrings.xml><?xml version="1.0" encoding="utf-8"?>
<sst xmlns="http://schemas.openxmlformats.org/spreadsheetml/2006/main" count="431" uniqueCount="303">
  <si>
    <t>&lt;!DOCTYPE HTML PUBLIC "-//W3C//DTD HTML 4.01 Transitional//EN" "http://www.w3.org/TR/html4/loose.dtd"&gt;</t>
  </si>
  <si>
    <t>&lt;html&gt;&lt;head&gt;</t>
  </si>
  <si>
    <t>&lt;meta http-equiv="Content-Type" content="text/html; charset=iso-8859-1"&gt;</t>
  </si>
  <si>
    <t>&lt;meta name="generator" content="OpenOffice 2.0 Calc"&gt;</t>
  </si>
  <si>
    <t>&lt;title&gt;s53fx&lt;/title&gt;</t>
  </si>
  <si>
    <t>&lt;style type="text/css"&gt;</t>
  </si>
  <si>
    <t xml:space="preserve">&lt;!-- </t>
  </si>
  <si>
    <t>body {background:white;color:black;font-family:"trebuchet ms",tahoma,sans-serif}</t>
  </si>
  <si>
    <t>div {border:thin solid hsl(270,100%,30%);padding:1ex;margin:1ex;background:hsl(270,100%,99%);color:hsl(270,20%,10%)}</t>
  </si>
  <si>
    <t xml:space="preserve">h1, h2, h3, h4, h5, h6 {hsl(270,100%;30%)} </t>
  </si>
  <si>
    <t>li {list-style-type:decimal; padding-bottom:1ex}</t>
  </si>
  <si>
    <t>li li {list-style-type:lower-alpha; padding-bottom:0ex}</t>
  </si>
  <si>
    <t>li li li {list-style-type:lower-roman; padding-bottom:0ex}</t>
  </si>
  <si>
    <t>a {text-decoration:none}</t>
  </si>
  <si>
    <t>a:link {color:hsl(270,35%,50%)}</t>
  </si>
  <si>
    <t>a:visited {color:hsl(270,25%,40%)}</t>
  </si>
  <si>
    <t>a:active {color:red}</t>
  </si>
  <si>
    <t>a:hover {background:hsl(240,100%,75%)}</t>
  </si>
  <si>
    <t>a:target {border:thin solid orchid}</t>
  </si>
  <si>
    <t>table {border: thin solid hsl(270,100%,10%)}</t>
  </si>
  <si>
    <t>caption {background:hsl(270,100%;98%)}</t>
  </si>
  <si>
    <t xml:space="preserve">th {background:hsl(270,100%,97%); color: hsl(270,100%,20%); text-align:left} </t>
  </si>
  <si>
    <t>td {border: thin solid hsl(270;100%,30%);background:hsl(270,100%,100%);text-align:center}</t>
  </si>
  <si>
    <t>hr {color:hsl(270;100%,50%)}</t>
  </si>
  <si>
    <t>@media print {</t>
  </si>
  <si>
    <t>body {background:white; color:black}</t>
  </si>
  <si>
    <t>a {text-decoration:none; color:black}</t>
  </si>
  <si>
    <t>h1, h2, h3, hr {color:gray}</t>
  </si>
  <si>
    <t>h4, h5,  h6 {color:black}</t>
  </si>
  <si>
    <t>caption {background:ghostwhite}</t>
  </si>
  <si>
    <t>th {background:gainsboro; color:black}</t>
  </si>
  <si>
    <t>td {color: black; border: thin solid gray}</t>
  </si>
  <si>
    <t xml:space="preserve">  }</t>
  </si>
  <si>
    <t>--&gt;</t>
  </si>
  <si>
    <t>&lt;/style&gt;</t>
  </si>
  <si>
    <t>&lt;/head&gt;</t>
  </si>
  <si>
    <t>&lt;body&gt;</t>
  </si>
  <si>
    <t>&lt;h3&gt;MS 150 Statistics FX fall 2005 &amp;bull; Name:&lt;/h3&gt;</t>
  </si>
  <si>
    <t>&lt;div style="font-size:smaller"&gt;</t>
  </si>
  <si>
    <t>&lt;p&gt;</t>
  </si>
  <si>
    <t>&lt;img src="hue_circle.jpg" alt="hue angle circle" style="width:174px; height:151px;float:right"&gt;</t>
  </si>
  <si>
    <t xml:space="preserve">Color can be described in many different ways. </t>
  </si>
  <si>
    <t xml:space="preserve">There are color words such as red, orange, yellow, green, and blue. </t>
  </si>
  <si>
    <t xml:space="preserve">In optical physics each color is described by a wavelength and frequency of light. </t>
  </si>
  <si>
    <t>&lt;/p&gt;&lt;p&gt;</t>
  </si>
  <si>
    <t xml:space="preserve">A third way to describe color is by using a color wheel or circle. </t>
  </si>
  <si>
    <t xml:space="preserve">The word hue is used for the word color when working with a color wheel. </t>
  </si>
  <si>
    <t xml:space="preserve">On a color wheel the color are arranged in a circle in the same order that the colors appear in a rainbow. </t>
  </si>
  <si>
    <t xml:space="preserve">While in art class one learns that the primary colors for paint are red, yellow, and blue, the primary colors for light are different. </t>
  </si>
  <si>
    <t xml:space="preserve">The primary colors of light are red, green, and blue. </t>
  </si>
  <si>
    <r>
      <t>Red, the first color in the rainbow, is placed at the top and is assigned a color angle (or hue angle) of 0</t>
    </r>
    <r>
      <rPr>
        <sz val="12"/>
        <rFont val="Bookman"/>
        <family val="0"/>
      </rPr>
      <t>°</t>
    </r>
    <r>
      <rPr>
        <sz val="10"/>
        <rFont val="Lucida Console"/>
        <family val="3"/>
      </rPr>
      <t xml:space="preserve">. </t>
    </r>
  </si>
  <si>
    <r>
      <t>Once around a circle is 360</t>
    </r>
    <r>
      <rPr>
        <sz val="12"/>
        <rFont val="Bookman"/>
        <family val="0"/>
      </rPr>
      <t xml:space="preserve">°. </t>
    </r>
  </si>
  <si>
    <r>
      <t>Green is placed one third of the way around the circle at 120</t>
    </r>
    <r>
      <rPr>
        <sz val="12"/>
        <rFont val="Bookman"/>
        <family val="0"/>
      </rPr>
      <t>°</t>
    </r>
    <r>
      <rPr>
        <sz val="10"/>
        <rFont val="Lucida Console"/>
        <family val="3"/>
      </rPr>
      <t xml:space="preserve">. </t>
    </r>
  </si>
  <si>
    <r>
      <t>Blue is placed two-thirds of the way around the circle at 240</t>
    </r>
    <r>
      <rPr>
        <sz val="12"/>
        <rFont val="Bookman"/>
        <family val="0"/>
      </rPr>
      <t xml:space="preserve">°. </t>
    </r>
  </si>
  <si>
    <t>&lt;/p&gt;</t>
  </si>
  <si>
    <t>&lt;/div&gt;</t>
  </si>
  <si>
    <t>&lt;div&gt;</t>
  </si>
  <si>
    <t xml:space="preserve">In the first section the image of a </t>
  </si>
  <si>
    <t xml:space="preserve">&lt;a href="../../weather/rainbow030414.html&gt;rainbow&lt;/a&gt; </t>
  </si>
  <si>
    <t xml:space="preserve">was analyzed from red to purple, with the hue angles being recorded at equal distances across the face of the </t>
  </si>
  <si>
    <t xml:space="preserve">&lt;a href="../../cis/rainbow.jpg"&gt;rainbow&lt;/a&gt;. </t>
  </si>
  <si>
    <t>&lt;!--</t>
  </si>
  <si>
    <t>20051117 first composed using OpenOffice Calc, if you can believe it!</t>
  </si>
  <si>
    <t>"</t>
  </si>
  <si>
    <t>&lt;table summary="hue data" style="float:right"&gt;</t>
  </si>
  <si>
    <t>&lt;caption&gt;Hue angle data&lt;/caption&gt;</t>
  </si>
  <si>
    <t>&lt;tr&gt;&lt;th&gt;</t>
  </si>
  <si>
    <t>Hue name</t>
  </si>
  <si>
    <t>&lt;/th&gt;&lt;th&gt;</t>
  </si>
  <si>
    <t>Hue angle°</t>
  </si>
  <si>
    <t>&lt;/th&gt;&lt;/tr&gt;</t>
  </si>
  <si>
    <t>red</t>
  </si>
  <si>
    <t>&lt;/td&gt;&lt;td&gt;</t>
  </si>
  <si>
    <t>&lt;/td&gt;&lt;/tr&gt;</t>
  </si>
  <si>
    <t>red-orange</t>
  </si>
  <si>
    <t>orange</t>
  </si>
  <si>
    <t>orange-yellow</t>
  </si>
  <si>
    <t>yellow</t>
  </si>
  <si>
    <t>yellow-green</t>
  </si>
  <si>
    <t>green</t>
  </si>
  <si>
    <t>cyan</t>
  </si>
  <si>
    <t>blue</t>
  </si>
  <si>
    <t>indigo</t>
  </si>
  <si>
    <t>purple</t>
  </si>
  <si>
    <t>magenta</t>
  </si>
  <si>
    <t>&lt;/table&gt;</t>
  </si>
  <si>
    <t>count</t>
  </si>
  <si>
    <t>min</t>
  </si>
  <si>
    <t>max</t>
  </si>
  <si>
    <t>range</t>
  </si>
  <si>
    <t>mode</t>
  </si>
  <si>
    <t>median</t>
  </si>
  <si>
    <t>mean</t>
  </si>
  <si>
    <t>stdev</t>
  </si>
  <si>
    <t>cv</t>
  </si>
  <si>
    <t>bins</t>
  </si>
  <si>
    <t>width</t>
  </si>
  <si>
    <t>bin1</t>
  </si>
  <si>
    <t>bin2</t>
  </si>
  <si>
    <t>bin3</t>
  </si>
  <si>
    <t>bin4</t>
  </si>
  <si>
    <t>bin5</t>
  </si>
  <si>
    <t>bin6</t>
  </si>
  <si>
    <t>confidence interval c</t>
  </si>
  <si>
    <t>df</t>
  </si>
  <si>
    <t>tc</t>
  </si>
  <si>
    <t>Error E</t>
  </si>
  <si>
    <t>low</t>
  </si>
  <si>
    <t>high</t>
  </si>
  <si>
    <t>includes green from ROYGBIV 120?</t>
  </si>
  <si>
    <t>Yes</t>
  </si>
  <si>
    <t>Hypothesis test for cyan 180 being true mean</t>
  </si>
  <si>
    <t>t</t>
  </si>
  <si>
    <t>p</t>
  </si>
  <si>
    <t>p for 120</t>
  </si>
  <si>
    <t>&lt;p&gt;For the hue angle data given in the table:&lt;/p&gt;</t>
  </si>
  <si>
    <t>&lt;ol&gt;</t>
  </si>
  <si>
    <t>&lt;li&gt;_________ What level of measurement is the data?&lt;/li&gt;</t>
  </si>
  <si>
    <t>&lt;li&gt;_________ Determine the sample size &lt;strong&gt;n&lt;/strong&gt;.&lt;/li&gt;</t>
  </si>
  <si>
    <t>&lt;li&gt;_________ Calculate the sample mean &lt;strong&gt;</t>
  </si>
  <si>
    <t>&lt;span style="text-decoration:overline"&gt;x&lt;/span&gt;&lt;/strong&gt;.&lt;/li&gt;</t>
  </si>
  <si>
    <t>&lt;li&gt;_________ Determine the median.&lt;/li&gt;</t>
  </si>
  <si>
    <t>&lt;li&gt;_________ Determine the mode.&lt;/li&gt;</t>
  </si>
  <si>
    <t>&lt;li&gt;_________ Determine the minimum.&lt;/li&gt;</t>
  </si>
  <si>
    <t>&lt;li&gt;_________ Determine the maximum.&lt;/li&gt;</t>
  </si>
  <si>
    <t>&lt;li&gt;_________ Calculate the range.&lt;/li&gt;</t>
  </si>
  <si>
    <t>&lt;li&gt;_________ Calculate the sample standard deviation &lt;strong&gt;sx&lt;/strong&gt;.&lt;/li&gt;</t>
  </si>
  <si>
    <t>&lt;li&gt;_________ Calculate the sample Coefficient of Variation.&lt;/li&gt;</t>
  </si>
  <si>
    <t>&lt;li&gt;_________ Determine the class width. Use 5 bins (classes or intervals)&lt;/li&gt;</t>
  </si>
  <si>
    <t xml:space="preserve">&lt;li&gt;Fill in the following table with the class upper limits in the first column, </t>
  </si>
  <si>
    <t xml:space="preserve">the frequencies in the second column, and the relative frequencies in the third column </t>
  </si>
  <si>
    <t>&lt;table summary="Histogram" title="Histogram"&gt;</t>
  </si>
  <si>
    <t>&lt;tr&gt;&lt;th&gt;Bins&lt;/th&gt;&lt;th&gt;Frequency&lt;/th&gt;&lt;th&gt;Relative Frequency f/n&lt;/th&gt;&lt;/tr&gt;</t>
  </si>
  <si>
    <t>&lt;tr&gt;&lt;td&gt;_________&lt;/td&gt;&lt;td&gt;_________&lt;/td&gt;&lt;td&gt;_________&lt;/td&gt;&lt;/tr&gt;</t>
  </si>
  <si>
    <t>&lt;tr&gt;</t>
  </si>
  <si>
    <t>&lt;td style="text-align:right;font-size:smaller;font-weight:bold"&gt;</t>
  </si>
  <si>
    <t>Sums:&lt;/td&gt;&lt;td&gt;_________&lt;/td&gt;&lt;td&gt;_________&lt;/td&gt;&lt;/tr&gt;</t>
  </si>
  <si>
    <t>&lt;/li&gt;</t>
  </si>
  <si>
    <t>&lt;li&gt;Sketch a histogram of the relative frequency data on the back of the paper.&lt;/li&gt;</t>
  </si>
  <si>
    <t>&lt;li&gt;__________________ What is the shape of the distribution?&lt;/li&gt;</t>
  </si>
  <si>
    <t xml:space="preserve">&lt;li&gt;Construct a 95% confidence interval for the population mean µ hue angle for a rainbow. </t>
  </si>
  <si>
    <t xml:space="preserve">Note that n is less than 30. </t>
  </si>
  <si>
    <t xml:space="preserve">Use the sample size n, sample mean &lt;span style="text-decoration:overline"&gt;x&lt;/span&gt; and sample standard deviation ax from questions two, three, </t>
  </si>
  <si>
    <t xml:space="preserve">and nine above to generate your t-critical t&lt;sub&gt;c&lt;/sub&gt; and error tolerance E. </t>
  </si>
  <si>
    <r>
      <t xml:space="preserve"> </t>
    </r>
    <r>
      <rPr>
        <sz val="10"/>
        <rFont val="Lucida Console"/>
        <family val="3"/>
      </rPr>
      <t>&lt;ol&gt;</t>
    </r>
  </si>
  <si>
    <r>
      <t xml:space="preserve">  </t>
    </r>
    <r>
      <rPr>
        <sz val="10"/>
        <rFont val="Lucida Console"/>
        <family val="3"/>
      </rPr>
      <t>&lt;li&gt;__________ What is the point estimate for the population mean µ?&lt;/li&gt;</t>
    </r>
  </si>
  <si>
    <r>
      <t xml:space="preserve">  </t>
    </r>
    <r>
      <rPr>
        <sz val="10"/>
        <rFont val="Lucida Console"/>
        <family val="3"/>
      </rPr>
      <t>&lt;li&gt;df = __________ How many degrees of freedom?&lt;/li&gt;</t>
    </r>
  </si>
  <si>
    <r>
      <t xml:space="preserve">  </t>
    </r>
    <r>
      <rPr>
        <sz val="10"/>
        <rFont val="Lucida Console"/>
        <family val="3"/>
      </rPr>
      <t>&lt;li&gt;t&lt;sub&gt;c&lt;/sub&gt; =  __________ What is t&lt;sub&gt;c&lt;/sub&gt;?&lt;/li&gt;</t>
    </r>
  </si>
  <si>
    <r>
      <t xml:space="preserve">  </t>
    </r>
    <r>
      <rPr>
        <sz val="10"/>
        <rFont val="Lucida Console"/>
        <family val="3"/>
      </rPr>
      <t>&lt;li&gt;The error tolerance E = _______________&lt;/li&gt;</t>
    </r>
  </si>
  <si>
    <r>
      <t xml:space="preserve">  </t>
    </r>
    <r>
      <rPr>
        <sz val="10"/>
        <rFont val="Lucida Console"/>
        <family val="3"/>
      </rPr>
      <t>&lt;li&gt;The 95% confidence interval for the rainbow hue angle µ is ____________ &amp;le; µ &amp;le; ____________&lt;/li&gt;</t>
    </r>
  </si>
  <si>
    <r>
      <t xml:space="preserve">  </t>
    </r>
    <r>
      <rPr>
        <sz val="10"/>
        <rFont val="Lucida Console"/>
        <family val="3"/>
      </rPr>
      <t>&lt;li&gt;__________ Sir  Isaac Newton labeled the colors of the rainbow as Red-Orange-Yellow-Green-Blue-Indigo-Violet.</t>
    </r>
  </si>
  <si>
    <r>
      <t>Newton put green with a hue angle of 120</t>
    </r>
    <r>
      <rPr>
        <sz val="12"/>
        <rFont val="Bookman"/>
        <family val="0"/>
      </rPr>
      <t>°</t>
    </r>
    <r>
      <rPr>
        <sz val="10"/>
        <rFont val="Lucida Console"/>
        <family val="3"/>
      </rPr>
      <t xml:space="preserve"> at the middle as the mean hue angle. </t>
    </r>
  </si>
  <si>
    <t xml:space="preserve">Is a population mean hue angle of 120° a possible </t>
  </si>
  <si>
    <t>mean hue angle for a rainbow based on the above sample?&lt;/li&gt;</t>
  </si>
  <si>
    <r>
      <t xml:space="preserve"> </t>
    </r>
    <r>
      <rPr>
        <sz val="10"/>
        <rFont val="Lucida Console"/>
        <family val="3"/>
      </rPr>
      <t>&lt;/ol&gt;</t>
    </r>
  </si>
  <si>
    <t xml:space="preserve">&lt;li&gt;In the hue-saturation-luminosity system the mean hue angle is cyan at 180 degrees. </t>
  </si>
  <si>
    <r>
      <t xml:space="preserve"> </t>
    </r>
    <r>
      <rPr>
        <sz val="10"/>
        <rFont val="Lucida Console"/>
        <family val="3"/>
      </rPr>
      <t xml:space="preserve">Use the sample mean found in question three as the population mean µ.  </t>
    </r>
  </si>
  <si>
    <t xml:space="preserve">Run a hypothesis test to test the hypothesis that the population mean µ for a rainbow is not 180° degrees, </t>
  </si>
  <si>
    <t xml:space="preserve"> in other words, that the middle of the rainbow is not cyan.</t>
  </si>
  <si>
    <t xml:space="preserve">Use the sample size n, sample mean &lt;span style="text-decoration:overline"&gt;x&lt;/span&gt; </t>
  </si>
  <si>
    <t xml:space="preserve">and sample standard deviation sx from questions two, three, </t>
  </si>
  <si>
    <t>Use an alpha of &amp;alpha; = 0.05 for the hypothesis test.</t>
  </si>
  <si>
    <r>
      <t xml:space="preserve">  </t>
    </r>
    <r>
      <rPr>
        <sz val="10"/>
        <rFont val="Lucida Console"/>
        <family val="3"/>
      </rPr>
      <t>&lt;li&gt;Write the null hypothesis:&lt;/li&gt;</t>
    </r>
  </si>
  <si>
    <r>
      <t xml:space="preserve">  </t>
    </r>
    <r>
      <rPr>
        <sz val="10"/>
        <rFont val="Lucida Console"/>
        <family val="3"/>
      </rPr>
      <t>&lt;li&gt;Write the alternate hypothesis:&lt;/li&gt;</t>
    </r>
  </si>
  <si>
    <r>
      <t xml:space="preserve">  </t>
    </r>
    <r>
      <rPr>
        <sz val="10"/>
        <rFont val="Lucida Console"/>
        <family val="3"/>
      </rPr>
      <t>&lt;li&gt;Write down the level of significance. alpha &amp;alpha; = __________ &lt;/li&gt;</t>
    </r>
  </si>
  <si>
    <r>
      <t xml:space="preserve">  </t>
    </r>
    <r>
      <rPr>
        <sz val="10"/>
        <rFont val="Lucida Console"/>
        <family val="3"/>
      </rPr>
      <t>&lt;li&gt;Determine t&lt;sub&gt;c&lt;/sub&gt;. t&lt;sub&gt;c&lt;/sub&gt; =  __________ &lt;/li&gt;</t>
    </r>
  </si>
  <si>
    <r>
      <t xml:space="preserve">  </t>
    </r>
    <r>
      <rPr>
        <sz val="10"/>
        <rFont val="Lucida Console"/>
        <family val="3"/>
      </rPr>
      <t>&lt;li&gt;Calculate the t-statistic. t = __________ &lt;/li&gt;</t>
    </r>
  </si>
  <si>
    <r>
      <t xml:space="preserve">  </t>
    </r>
    <r>
      <rPr>
        <sz val="10"/>
        <rFont val="Lucida Console"/>
        <family val="3"/>
      </rPr>
      <t>&lt;li&gt;Determine the p-value using the t-distribution. p = __________ &lt;/li&gt;</t>
    </r>
  </si>
  <si>
    <r>
      <t xml:space="preserve">  </t>
    </r>
    <r>
      <rPr>
        <sz val="10"/>
        <rFont val="Lucida Console"/>
        <family val="3"/>
      </rPr>
      <t>&lt;li&gt;__________ What is the largest confidence interval c for which this difference is statistically significant?&lt;/li&gt;</t>
    </r>
  </si>
  <si>
    <r>
      <t xml:space="preserve">  </t>
    </r>
    <r>
      <rPr>
        <sz val="10"/>
        <rFont val="Lucida Console"/>
        <family val="3"/>
      </rPr>
      <t xml:space="preserve">&lt;li&gt;________________________________________ Would we &lt;em&gt;reject the null hypothesis&lt;/em&gt; &lt;strong&gt;or&lt;/strong&gt; </t>
    </r>
  </si>
  <si>
    <t xml:space="preserve">&lt;em&gt;fail to reject the null hypothesis&lt;/em&gt; that the mean hue angle of 180° degrees is statistically significantly different </t>
  </si>
  <si>
    <t>from the mean in question three at a 5% level of significance?&lt;/li&gt;</t>
  </si>
  <si>
    <r>
      <t xml:space="preserve">  </t>
    </r>
    <r>
      <rPr>
        <sz val="10"/>
        <rFont val="Lucida Console"/>
        <family val="3"/>
      </rPr>
      <t>&lt;li&gt;__________ If we reject the null hypothesis, what is the risk of a type I error based on the p-value?&lt;/li&gt;</t>
    </r>
  </si>
  <si>
    <t>&lt;/ol&gt;</t>
  </si>
  <si>
    <t>&lt;div style="page-break-before:always"&gt;</t>
  </si>
  <si>
    <t>&lt;p&gt;Part two explores whether the hue angle changes linearly as one moves from red to magenta across a rainbow.</t>
  </si>
  <si>
    <t xml:space="preserve">The image of a &lt;a href="../../cis/rainbow.jpg"&gt;rainbow&lt;/a&gt; was analyzed from red to purple. </t>
  </si>
  <si>
    <t>The hue angle for every 15&lt;sup&gt;th&lt;/sup&gt; picture element (pixel) was measured and recorded.</t>
  </si>
  <si>
    <t>&lt;table summary="rainbow pixel versus hue angle" style="float:right"&gt;</t>
  </si>
  <si>
    <t>&lt;caption&gt;Pixel versus hue angle data&lt;/caption&gt;</t>
  </si>
  <si>
    <t>Pixel</t>
  </si>
  <si>
    <r>
      <t>Hue angle</t>
    </r>
    <r>
      <rPr>
        <sz val="12"/>
        <rFont val="Bookman"/>
        <family val="0"/>
      </rPr>
      <t>°</t>
    </r>
  </si>
  <si>
    <t>&lt;tr&gt;&lt;td&gt;</t>
  </si>
  <si>
    <t>slope</t>
  </si>
  <si>
    <t>intercept</t>
  </si>
  <si>
    <t>correlation</t>
  </si>
  <si>
    <t>cd</t>
  </si>
  <si>
    <t>&lt;ol start="19"&gt;</t>
  </si>
  <si>
    <t>&lt;li&gt;_________ Calculate the slope of the best fit (least squares) line for the data.&lt;/li&gt;</t>
  </si>
  <si>
    <t>&lt;li&gt;_________ Calculate the y-intercept of the best fit (least squares) line.&lt;/li&gt;</t>
  </si>
  <si>
    <t>&lt;li&gt;_________ Is the correlation positive, negative, or neutral?&lt;/li&gt;</t>
  </si>
  <si>
    <t>&lt;li&gt;_________ Use the equation of the best fit line to calculate the predicted hue angle for pixel 150.&lt;/li&gt;</t>
  </si>
  <si>
    <r>
      <t>&lt;li&gt;_________ Use the inverse of the best fit line to calculate the predicted pixel for a hue angle of 220</t>
    </r>
    <r>
      <rPr>
        <sz val="12"/>
        <rFont val="Bookman"/>
        <family val="0"/>
      </rPr>
      <t>°</t>
    </r>
    <r>
      <rPr>
        <sz val="10"/>
        <rFont val="Lucida Console"/>
        <family val="3"/>
      </rPr>
      <t>.&lt;/li&gt;</t>
    </r>
  </si>
  <si>
    <t>&lt;li&gt;_________ Calculate the linear correlation coefficient r for the data.&lt;/li&gt;</t>
  </si>
  <si>
    <t>&lt;li&gt;_________ Is the correlation none, low, moderate, high, or perfect?&lt;/li&gt;</t>
  </si>
  <si>
    <t>&lt;li&gt;_________ Calculate the coefficient of determination.&lt;/li&gt;</t>
  </si>
  <si>
    <t>&lt;li&gt;_________ What percent of the variation in the pixel data explains the variation in the hue angle data?&lt;/li&gt;</t>
  </si>
  <si>
    <t>&lt;li&gt;_________ Is there a relationship between the pixels and the hue angles?&lt;/li&gt;</t>
  </si>
  <si>
    <t>&lt;li style="padding-bottom:2em;"&gt;_________ Can we use a linear regression to predict hue angles from pixels?&lt;br&gt;</t>
  </si>
  <si>
    <t>Why or why not?</t>
  </si>
  <si>
    <t>&lt;h4 style="page-break-before:always"&gt;Tables of Formulas and Excel functions&lt;/h4&gt;</t>
  </si>
  <si>
    <t>&lt;table summary="Statistical functions using Excel" title="Statistical functions using Excel"&gt;</t>
  </si>
  <si>
    <t>&lt;th colspan="4"&gt;Basic Statistics&lt;/th&gt;</t>
  </si>
  <si>
    <t>&lt;/tr&gt;</t>
  </si>
  <si>
    <t>&lt;th&gt;Statistic or Parameter&lt;/th&gt;</t>
  </si>
  <si>
    <t>&lt;th&gt;Symbol&lt;/th&gt;</t>
  </si>
  <si>
    <t>&lt;th&gt;Equations&lt;/th&gt;</t>
  </si>
  <si>
    <t>&lt;th&gt;Excel&lt;/th&gt;</t>
  </si>
  <si>
    <t>&lt;td&gt;Square root&lt;/td&gt;</t>
  </si>
  <si>
    <t>&lt;td&gt; &lt;/td&gt;</t>
  </si>
  <si>
    <t>&lt;td&gt;=SQRT(number)&lt;/td&gt;</t>
  </si>
  <si>
    <t>&lt;!-- &lt;tr&gt;</t>
  </si>
  <si>
    <t>&lt;td&gt;Sample size&lt;/td&gt;</t>
  </si>
  <si>
    <t>&lt;td&gt;n&lt;/td&gt;</t>
  </si>
  <si>
    <t>&lt;td&gt;=COUNT(data)&lt;/td&gt;</t>
  </si>
  <si>
    <t>&lt;td&gt;Sample mean&lt;/td&gt;</t>
  </si>
  <si>
    <t>&lt;td&gt;&lt;strong&gt;&lt;span style="text-decoration:overline"&gt;x&lt;/span&gt;&lt;/strong&gt;&lt;/td&gt;</t>
  </si>
  <si>
    <t>&lt;td&gt;&amp;#x03A3;x/n&lt;/td&gt;</t>
  </si>
  <si>
    <t>&lt;td&gt;=AVERAGE(data)&lt;/td&gt;</t>
  </si>
  <si>
    <t>&lt;/tr&gt; --&gt;</t>
  </si>
  <si>
    <t>&lt;td&gt;Sample standard deviation&lt;/td&gt;</t>
  </si>
  <si>
    <t>&lt;td&gt;sx or s&lt;/td&gt;</t>
  </si>
  <si>
    <t>&lt;td&gt; &lt;!-- &lt;img src="sampstdev.gif" alt="sampstdev.gif (1072 bytes)" WIDTH="100" HEIGHT="40"&gt; --&gt;&lt;/td&gt;</t>
  </si>
  <si>
    <t>&lt;td&gt;=STDEV(data)&lt;/td&gt;</t>
  </si>
  <si>
    <t>&lt;td&gt;Sample Coefficient of Variation&lt;/td&gt;</t>
  </si>
  <si>
    <t>&lt;td&gt;CV&lt;/td&gt;</t>
  </si>
  <si>
    <t>&lt;td&gt;sx/&lt;strong&gt;&lt;span style="text-decoration:overline"&gt;x&lt;/span&gt;&lt;/strong&gt;&lt;/td&gt;</t>
  </si>
  <si>
    <t>&lt;td&gt;=STDEV(data)/AVERAGE(data)&lt;/td&gt;</t>
  </si>
  <si>
    <t>&lt;table&gt;</t>
  </si>
  <si>
    <t>&lt;th colspan="4"&gt;Linear Regression Statistics&lt;/th&gt;</t>
  </si>
  <si>
    <t>&lt;td&gt;Slope&lt;/td&gt;</t>
  </si>
  <si>
    <t>&lt;td&gt;b&lt;/td&gt;</t>
  </si>
  <si>
    <t>&lt;td&gt;=SLOPE(y data, x data)&lt;/td&gt;</t>
  </si>
  <si>
    <t>&lt;td&gt;Intercept&lt;/td&gt;</t>
  </si>
  <si>
    <t>&lt;td&gt;a&lt;/td&gt;</t>
  </si>
  <si>
    <t>&lt;td&gt;=INTERCEPT(y data, x data)&lt;/td&gt;</t>
  </si>
  <si>
    <t>&lt;td&gt;Correlation&lt;/td&gt;</t>
  </si>
  <si>
    <t>&lt;td&gt;r&lt;/td&gt;</t>
  </si>
  <si>
    <t>&lt;td&gt;=CORREL(y data, x data)&lt;/td&gt;</t>
  </si>
  <si>
    <t>&lt;td&gt;Coefficient of Determination&lt;/td&gt;</t>
  </si>
  <si>
    <t>&lt;td&gt;r&lt;sup&gt;2&lt;/sup&gt;&lt;/td&gt;</t>
  </si>
  <si>
    <t>&lt;td&gt;=(CORREL(y data, x data))^2&lt;/td&gt;</t>
  </si>
  <si>
    <t>&lt;!-- &lt;table&gt;</t>
  </si>
  <si>
    <t>&lt;th colspan="4"&gt;Normal Statistics&lt;/th&gt;</t>
  </si>
  <si>
    <t>&lt;td&gt;Calculate a z value from an x&lt;/td&gt;</t>
  </si>
  <si>
    <t>&lt;td&gt;z&lt;/td&gt;</t>
  </si>
  <si>
    <t>&lt;td&gt;&lt;sup&gt;=&lt;/sup&gt; &lt;img src="../standardize.gif" alt="standardize.gif (905 bytes)" width="36" height="28"&gt;&lt;/td&gt;</t>
  </si>
  <si>
    <t>&lt;td&gt;=STANDARDIZE(x, µ, &amp;#x03C3;)&lt;/td&gt;</t>
  </si>
  <si>
    <t>&lt;td&gt;Calculate an x value from a z&lt;/td&gt;</t>
  </si>
  <si>
    <t>&lt;td&gt;x&lt;/td&gt;</t>
  </si>
  <si>
    <t>&lt;td&gt;= &amp;#x03C3; z + µ&lt;/td&gt;</t>
  </si>
  <si>
    <t>&lt;td&gt;=&amp;#x03C3;*z+µ&lt;/td&gt;</t>
  </si>
  <si>
    <r>
      <t xml:space="preserve">    </t>
    </r>
    <r>
      <rPr>
        <sz val="10"/>
        <rFont val="Lucida Console"/>
        <family val="3"/>
      </rPr>
      <t>&lt;td&gt;Calculate a z-statistic from an &lt;strong&gt;&lt;span style="text-decoration:overline"&gt;x&lt;/span&gt;&lt;/strong&gt;&lt;/td&gt;</t>
    </r>
  </si>
  <si>
    <r>
      <t xml:space="preserve">    </t>
    </r>
    <r>
      <rPr>
        <sz val="10"/>
        <rFont val="Lucida Console"/>
        <family val="3"/>
      </rPr>
      <t>&lt;td&gt;z&lt;/td&gt;</t>
    </r>
  </si>
  <si>
    <r>
      <t xml:space="preserve">    </t>
    </r>
    <r>
      <rPr>
        <sz val="10"/>
        <rFont val="Lucida Console"/>
        <family val="3"/>
      </rPr>
      <t>&lt;td&gt;&lt;img src="xbartoz.gif" alt="xbartoz.gif (1022 bytes)" WIDTH="69" HEIGHT="58"&gt;&lt;/td&gt;</t>
    </r>
  </si>
  <si>
    <r>
      <t xml:space="preserve">    </t>
    </r>
    <r>
      <rPr>
        <sz val="10"/>
        <rFont val="Lucida Console"/>
        <family val="3"/>
      </rPr>
      <t>&lt;td&gt;=(&lt;strong&gt;&lt;span style="text-decoration:overline"&gt;x&lt;/span&gt;&lt;/strong&gt; - µ)/(sx/SQRT(n))&lt;/td&gt;</t>
    </r>
  </si>
  <si>
    <t xml:space="preserve">  &lt;/tr&gt;</t>
  </si>
  <si>
    <t>&lt;td&gt;Calculate an &lt;strong&gt;&lt;span style="text-decoration:overline"&gt;x&lt;/span&gt;&lt;/strong&gt; from a z&lt;/td&gt;</t>
  </si>
  <si>
    <t>&lt;td&gt;&lt;img src="../xbarfromz.gif" alt="xbarfromz.gif (1060 bytes)" width="100" height="38"&gt;&lt;/td&gt;</t>
  </si>
  <si>
    <t>&lt;td&gt;=µ + z&lt;sub&gt;c&lt;/sub&gt;*sx/sqrt(n)&lt;/td&gt;</t>
  </si>
  <si>
    <t>&lt;td&gt;Find a probability p from a z value&lt;/td&gt;</t>
  </si>
  <si>
    <t>&lt;td&gt;=NORMSDIST(z)&lt;/td&gt;</t>
  </si>
  <si>
    <t>&lt;td&gt;Find a z value from a probability p&lt;/td&gt;</t>
  </si>
  <si>
    <t>&lt;td&gt;=NORMSINV(p)&lt;/td&gt;</t>
  </si>
  <si>
    <t>&lt;tr&gt;&lt;th colspan="4"&gt;Confidence interval statistics&lt;/th&gt;&lt;/tr&gt;</t>
  </si>
  <si>
    <t>&lt;td&gt;Degrees of freedom&lt;/td&gt;</t>
  </si>
  <si>
    <t>&lt;td&gt;df&lt;/td&gt;</t>
  </si>
  <si>
    <t>&lt;td&gt;= n-1&lt;/td&gt;</t>
  </si>
  <si>
    <t>&lt;td&gt;=COUNT(data)-1&lt;/td&gt;</t>
  </si>
  <si>
    <t>&lt;td&gt;Find a z&lt;sub&gt;c&lt;/sub&gt; value from a confidence level c&lt;/td&gt;</t>
  </si>
  <si>
    <t>&lt;td&gt;z&lt;sub&gt;c&lt;/sub&gt;&lt;/td&gt;</t>
  </si>
  <si>
    <t>&lt;td&gt;=ABS(NORMSINV((1-c)/2))&lt;/td&gt;</t>
  </si>
  <si>
    <t>&lt;td&gt;Find a t&lt;sub&gt;c&lt;/sub&gt; value from a confidence level c&lt;/td&gt;</t>
  </si>
  <si>
    <t>&lt;td&gt;t&lt;sub&gt;c&lt;/sub&gt;&lt;/td&gt;</t>
  </si>
  <si>
    <t>&lt;td&gt;=TINV(1-c,df)&lt;/td&gt;</t>
  </si>
  <si>
    <t>&lt;td&gt;Calculate an error tolerance E of a mean for n &amp;ge; 30 using sx&lt;/td&gt;</t>
  </si>
  <si>
    <t>&lt;td&gt;E&lt;/td&gt;</t>
  </si>
  <si>
    <t>&lt;td&gt;&lt;img src="../error_tolerance_zc.gif" alt="error_tolerance_zc.gif (989 bytes)" width="58" height="38"&gt;&lt;/td&gt;</t>
  </si>
  <si>
    <t>&lt;td&gt;=z&lt;sub&gt;c&lt;/sub&gt;*sx/SQRT(n)&lt;/td&gt;</t>
  </si>
  <si>
    <t xml:space="preserve">&lt;td&gt;Calculate an error tolerance E of a mean for n &amp;lt; 30 using sx. </t>
  </si>
  <si>
    <t>Should also be used for n &amp;ge; 30.&lt;/td&gt;</t>
  </si>
  <si>
    <t>&lt;td&gt;&lt;img src="../error_tolerance_tc.gif" alt="error_tolerance_tc.gif (989 bytes)" width="58" height="40"&gt;&lt;/td&gt;</t>
  </si>
  <si>
    <t>&lt;td&gt;=t&lt;sub&gt;c&lt;/sub&gt;*sx/SQRT(n)&lt;/td&gt;</t>
  </si>
  <si>
    <t>&lt;td&gt;Calculate a confidence interval for a population mean &amp;micro; from a sample mean &lt;strong&gt;&lt;span style="text-decoration:overline"&gt;x&lt;/span&gt;&lt;/strong&gt; and an error tolerance E&lt;/td&gt;</t>
  </si>
  <si>
    <t>&lt;td&gt;&lt;strong&gt;&lt;span style="text-decoration:overline"&gt;x&lt;/span&gt;&lt;/strong&gt;-E&amp;le; µ &amp;le;&lt;strong&gt;&lt;span style="text-decoration:overline"&gt;x&lt;/span&gt;&lt;/strong&gt;+E&lt;/td&gt;</t>
  </si>
  <si>
    <t>&lt;th colspan="4"&gt;Hypothesis Testing&lt;/th&gt;</t>
  </si>
  <si>
    <t>&lt;td&gt;Calculate t-critical for a two-tailed test&lt;/td&gt;</t>
  </si>
  <si>
    <t>&lt;td&gt;=TINV(&amp;#x03B1;,df)&lt;/td&gt;</t>
  </si>
  <si>
    <t>&lt;td&gt;Calculate a t-statistic&lt;/td&gt;</t>
  </si>
  <si>
    <t>&lt;td&gt;t&lt;/td&gt;</t>
  </si>
  <si>
    <t>&lt;td&gt;&lt;img src="../xbartot.gif" alt="xbartot.gif (1028 bytes)" width="69" height="58"&gt;&lt;/td&gt;</t>
  </si>
  <si>
    <t>&lt;td&gt;=(&lt;strong&gt;&lt;span style="text-decoration:overline"&gt;x&lt;/span&gt;&lt;/strong&gt; - µ)/(sx/SQRT(n))&lt;/td&gt;</t>
  </si>
  <si>
    <t>&lt;td&gt;Calculate a two-tailed p-value from a t-statistic&lt;/td&gt;</t>
  </si>
  <si>
    <t>&lt;td&gt;p&lt;/td&gt;</t>
  </si>
  <si>
    <t>&lt;td&gt;= TDIST(ABS(t),df,2)&lt;/td&gt;</t>
  </si>
  <si>
    <t>&lt;p&gt;&lt;img src="left_to_z.gif" alt="Standard normal cumulative distribution left to z or to t as used by Excel functions" WIDTH="148" HEIGHT="122" title="Standard normal cumulative distribution left to z or to t as used by Excel functions"&gt;&lt;/p&gt; --&gt;</t>
  </si>
  <si>
    <t>&lt;!-- &lt;p&gt;</t>
  </si>
  <si>
    <t xml:space="preserve"> &lt;a href="statistics.html"&gt;Statistics&lt;/a&gt; &amp;bull; </t>
  </si>
  <si>
    <t xml:space="preserve"> &lt;a href="../index.html"&gt;Lee Ling courses&lt;/a&gt; &amp;bull; </t>
  </si>
  <si>
    <t xml:space="preserve"> &lt;a href="/"&gt;COM-FSM&lt;/a&gt;</t>
  </si>
  <si>
    <t>&lt;/p&gt; --&gt;</t>
  </si>
  <si>
    <t>&lt;/body&gt;</t>
  </si>
  <si>
    <t>&lt;/html&gt;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</si>
</sst>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Lucida Console"/>
      <family val="3"/>
    </font>
    <font>
      <sz val="10"/>
      <name val="Arial"/>
      <family val="0"/>
    </font>
    <font>
      <sz val="12"/>
      <name val="Bookman"/>
      <family val="0"/>
    </font>
    <font>
      <sz val="10"/>
      <name val="Lucida Sans Unicode"/>
      <family val="0"/>
    </font>
    <font>
      <sz val="4.5"/>
      <name val="Arial"/>
      <family val="5"/>
    </font>
    <font>
      <sz val="8"/>
      <name val="Tahoma"/>
      <family val="5"/>
    </font>
    <font>
      <sz val="5.5"/>
      <name val="Arial"/>
      <family val="5"/>
    </font>
    <font>
      <sz val="6.4"/>
      <name val="Arial"/>
      <family val="5"/>
    </font>
    <font>
      <vertAlign val="superscript"/>
      <sz val="10"/>
      <name val="Lucida Console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115"/>
          <c:w val="0.933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'fx'!$B$110:$B$115</c:f>
              <c:numCache/>
            </c:numRef>
          </c:cat>
          <c:val>
            <c:numRef>
              <c:f>'fx'!$D$110:$D$115</c:f>
              <c:numCache/>
            </c:numRef>
          </c:val>
        </c:ser>
        <c:gapWidth val="0"/>
        <c:axId val="49300864"/>
        <c:axId val="41054593"/>
      </c:barChart>
      <c:catAx>
        <c:axId val="4930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054593"/>
        <c:crossesAt val="0"/>
        <c:auto val="1"/>
        <c:lblOffset val="100"/>
        <c:noMultiLvlLbl val="0"/>
      </c:catAx>
      <c:valAx>
        <c:axId val="41054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30086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'fx'!$D$208</c:f>
              <c:strCache>
                <c:ptCount val="1"/>
                <c:pt idx="0">
                  <c:v>Hue angle°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5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'fx'!$B$209:$B$233</c:f>
              <c:numCache/>
            </c:numRef>
          </c:xVal>
          <c:yVal>
            <c:numRef>
              <c:f>'fx'!$D$209:$D$233</c:f>
              <c:numCache/>
            </c:numRef>
          </c:yVal>
          <c:smooth val="0"/>
        </c:ser>
        <c:axId val="33947018"/>
        <c:axId val="37087707"/>
      </c:scatterChart>
      <c:valAx>
        <c:axId val="339470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/>
            </a:pPr>
          </a:p>
        </c:txPr>
        <c:crossAx val="37087707"/>
        <c:crosses val="autoZero"/>
        <c:crossBetween val="midCat"/>
        <c:dispUnits/>
      </c:valAx>
      <c:valAx>
        <c:axId val="3708770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40" b="0" i="0" u="none" baseline="0"/>
            </a:pPr>
          </a:p>
        </c:txPr>
        <c:crossAx val="3394701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147</xdr:row>
      <xdr:rowOff>9525</xdr:rowOff>
    </xdr:from>
    <xdr:to>
      <xdr:col>5</xdr:col>
      <xdr:colOff>323850</xdr:colOff>
      <xdr:row>157</xdr:row>
      <xdr:rowOff>133350</xdr:rowOff>
    </xdr:to>
    <xdr:graphicFrame>
      <xdr:nvGraphicFramePr>
        <xdr:cNvPr id="1" name="Chart 1"/>
        <xdr:cNvGraphicFramePr/>
      </xdr:nvGraphicFramePr>
      <xdr:xfrm>
        <a:off x="5019675" y="24003000"/>
        <a:ext cx="257175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214</xdr:row>
      <xdr:rowOff>57150</xdr:rowOff>
    </xdr:from>
    <xdr:to>
      <xdr:col>1</xdr:col>
      <xdr:colOff>514350</xdr:colOff>
      <xdr:row>232</xdr:row>
      <xdr:rowOff>152400</xdr:rowOff>
    </xdr:to>
    <xdr:graphicFrame>
      <xdr:nvGraphicFramePr>
        <xdr:cNvPr id="2" name="Chart 2"/>
        <xdr:cNvGraphicFramePr/>
      </xdr:nvGraphicFramePr>
      <xdr:xfrm>
        <a:off x="733425" y="34994850"/>
        <a:ext cx="33432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9"/>
  <sheetViews>
    <sheetView tabSelected="1" workbookViewId="0" topLeftCell="A1">
      <selection activeCell="A72" sqref="A72"/>
    </sheetView>
  </sheetViews>
  <sheetFormatPr defaultColWidth="9.00390625" defaultRowHeight="12.75"/>
  <cols>
    <col min="1" max="1" width="46.75390625" style="0" customWidth="1"/>
    <col min="2" max="2" width="14.00390625" style="0" bestFit="1" customWidth="1"/>
    <col min="3" max="4" width="11.875" style="0" customWidth="1"/>
    <col min="5" max="5" width="10.875" style="0" bestFit="1" customWidth="1"/>
    <col min="6" max="16384" width="11.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  <row r="38" ht="12.75">
      <c r="A38" t="s">
        <v>37</v>
      </c>
    </row>
    <row r="39" ht="12.75">
      <c r="A39" t="s">
        <v>38</v>
      </c>
    </row>
    <row r="40" ht="12.75">
      <c r="A40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ht="12.75">
      <c r="A45" t="s">
        <v>44</v>
      </c>
    </row>
    <row r="46" ht="12.75">
      <c r="A46" t="s">
        <v>45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1" ht="12.75">
      <c r="A51" t="s">
        <v>44</v>
      </c>
    </row>
    <row r="52" ht="16.5">
      <c r="A52" s="1" t="s">
        <v>50</v>
      </c>
    </row>
    <row r="53" ht="16.5">
      <c r="A53" t="s">
        <v>51</v>
      </c>
    </row>
    <row r="54" ht="16.5">
      <c r="A54" t="s">
        <v>52</v>
      </c>
    </row>
    <row r="55" ht="16.5">
      <c r="A55" t="s">
        <v>53</v>
      </c>
    </row>
    <row r="56" ht="12.75">
      <c r="A56" t="s">
        <v>54</v>
      </c>
    </row>
    <row r="57" ht="12.75">
      <c r="A57" t="s">
        <v>55</v>
      </c>
    </row>
    <row r="58" ht="12.75">
      <c r="A58" t="s">
        <v>56</v>
      </c>
    </row>
    <row r="59" ht="12.75">
      <c r="A59" t="s">
        <v>39</v>
      </c>
    </row>
    <row r="60" ht="12.75">
      <c r="A60" t="s">
        <v>57</v>
      </c>
    </row>
    <row r="61" ht="12.75">
      <c r="A61" t="s">
        <v>58</v>
      </c>
    </row>
    <row r="62" ht="12.75">
      <c r="A62" t="s">
        <v>59</v>
      </c>
    </row>
    <row r="63" ht="12.75">
      <c r="A63" t="s">
        <v>60</v>
      </c>
    </row>
    <row r="64" ht="12.75">
      <c r="A64" t="s">
        <v>39</v>
      </c>
    </row>
    <row r="65" ht="12.75">
      <c r="A65" s="4" t="s">
        <v>61</v>
      </c>
    </row>
    <row r="66" ht="12.75">
      <c r="A66" s="4" t="s">
        <v>62</v>
      </c>
    </row>
    <row r="67" ht="12.75">
      <c r="A67" s="4" t="s">
        <v>33</v>
      </c>
    </row>
    <row r="68" spans="1:3" ht="12.75">
      <c r="A68" s="4" t="s">
        <v>61</v>
      </c>
      <c r="B68" s="4" t="s">
        <v>63</v>
      </c>
      <c r="C68" s="4" t="s">
        <v>33</v>
      </c>
    </row>
    <row r="69" ht="12.75">
      <c r="A69" t="s">
        <v>64</v>
      </c>
    </row>
    <row r="70" ht="12.75">
      <c r="A70" t="s">
        <v>65</v>
      </c>
    </row>
    <row r="71" spans="1:5" ht="12.75">
      <c r="A71" t="s">
        <v>66</v>
      </c>
      <c r="B71" t="s">
        <v>67</v>
      </c>
      <c r="C71" t="s">
        <v>68</v>
      </c>
      <c r="D71" t="s">
        <v>69</v>
      </c>
      <c r="E71" t="s">
        <v>70</v>
      </c>
    </row>
    <row r="72" spans="1:5" ht="12.75">
      <c r="A72" t="str">
        <f aca="true" t="shared" si="0" ref="A72:A96">"&lt;tr&gt;&lt;td style="&amp;B$68&amp;"background:hsl("&amp;D72&amp;",100%,50%)"&amp;B$68&amp;"&gt;"</f>
        <v>&lt;tr&gt;&lt;td style="background:hsl(9,100%,50%)"&gt;</v>
      </c>
      <c r="B72" t="s">
        <v>71</v>
      </c>
      <c r="C72" t="s">
        <v>72</v>
      </c>
      <c r="D72">
        <v>9</v>
      </c>
      <c r="E72" t="s">
        <v>73</v>
      </c>
    </row>
    <row r="73" spans="1:5" ht="12.75">
      <c r="A73" t="str">
        <f t="shared" si="0"/>
        <v>&lt;tr&gt;&lt;td style="background:hsl(17,100%,50%)"&gt;</v>
      </c>
      <c r="C73" t="str">
        <f aca="true" t="shared" si="1" ref="C73:C96">C72</f>
        <v>&lt;/td&gt;&lt;td&gt;</v>
      </c>
      <c r="D73">
        <v>17</v>
      </c>
      <c r="E73" t="str">
        <f aca="true" t="shared" si="2" ref="E73:E96">E72</f>
        <v>&lt;/td&gt;&lt;/tr&gt;</v>
      </c>
    </row>
    <row r="74" spans="1:5" ht="12.75">
      <c r="A74" t="str">
        <f t="shared" si="0"/>
        <v>&lt;tr&gt;&lt;td style="background:hsl(24,100%,50%)"&gt;</v>
      </c>
      <c r="B74" t="s">
        <v>74</v>
      </c>
      <c r="C74" t="str">
        <f t="shared" si="1"/>
        <v>&lt;/td&gt;&lt;td&gt;</v>
      </c>
      <c r="D74">
        <v>24</v>
      </c>
      <c r="E74" t="str">
        <f t="shared" si="2"/>
        <v>&lt;/td&gt;&lt;/tr&gt;</v>
      </c>
    </row>
    <row r="75" spans="1:5" ht="12.75">
      <c r="A75" t="str">
        <f t="shared" si="0"/>
        <v>&lt;tr&gt;&lt;td style="background:hsl(24,100%,50%)"&gt;</v>
      </c>
      <c r="C75" t="str">
        <f t="shared" si="1"/>
        <v>&lt;/td&gt;&lt;td&gt;</v>
      </c>
      <c r="D75">
        <v>24</v>
      </c>
      <c r="E75" t="str">
        <f t="shared" si="2"/>
        <v>&lt;/td&gt;&lt;/tr&gt;</v>
      </c>
    </row>
    <row r="76" spans="1:5" ht="12.75">
      <c r="A76" t="str">
        <f t="shared" si="0"/>
        <v>&lt;tr&gt;&lt;td style="background:hsl(26,100%,50%)"&gt;</v>
      </c>
      <c r="C76" t="str">
        <f t="shared" si="1"/>
        <v>&lt;/td&gt;&lt;td&gt;</v>
      </c>
      <c r="D76">
        <v>26</v>
      </c>
      <c r="E76" t="str">
        <f t="shared" si="2"/>
        <v>&lt;/td&gt;&lt;/tr&gt;</v>
      </c>
    </row>
    <row r="77" spans="1:5" ht="12.75">
      <c r="A77" t="str">
        <f t="shared" si="0"/>
        <v>&lt;tr&gt;&lt;td style="background:hsl(30,100%,50%)"&gt;</v>
      </c>
      <c r="B77" t="s">
        <v>75</v>
      </c>
      <c r="C77" t="str">
        <f t="shared" si="1"/>
        <v>&lt;/td&gt;&lt;td&gt;</v>
      </c>
      <c r="D77">
        <v>30</v>
      </c>
      <c r="E77" t="str">
        <f t="shared" si="2"/>
        <v>&lt;/td&gt;&lt;/tr&gt;</v>
      </c>
    </row>
    <row r="78" spans="1:5" ht="12.75">
      <c r="A78" t="str">
        <f t="shared" si="0"/>
        <v>&lt;tr&gt;&lt;td style="background:hsl(36,100%,50%)"&gt;</v>
      </c>
      <c r="C78" t="str">
        <f t="shared" si="1"/>
        <v>&lt;/td&gt;&lt;td&gt;</v>
      </c>
      <c r="D78">
        <v>36</v>
      </c>
      <c r="E78" t="str">
        <f t="shared" si="2"/>
        <v>&lt;/td&gt;&lt;/tr&gt;</v>
      </c>
    </row>
    <row r="79" spans="1:5" ht="12.75">
      <c r="A79" t="str">
        <f t="shared" si="0"/>
        <v>&lt;tr&gt;&lt;td style="background:hsl(43,100%,50%)"&gt;</v>
      </c>
      <c r="B79" t="s">
        <v>76</v>
      </c>
      <c r="C79" t="str">
        <f t="shared" si="1"/>
        <v>&lt;/td&gt;&lt;td&gt;</v>
      </c>
      <c r="D79">
        <v>43</v>
      </c>
      <c r="E79" t="str">
        <f t="shared" si="2"/>
        <v>&lt;/td&gt;&lt;/tr&gt;</v>
      </c>
    </row>
    <row r="80" spans="1:5" ht="12.75">
      <c r="A80" t="str">
        <f t="shared" si="0"/>
        <v>&lt;tr&gt;&lt;td style="background:hsl(48,100%,50%)"&gt;</v>
      </c>
      <c r="C80" t="str">
        <f t="shared" si="1"/>
        <v>&lt;/td&gt;&lt;td&gt;</v>
      </c>
      <c r="D80">
        <v>48</v>
      </c>
      <c r="E80" t="str">
        <f t="shared" si="2"/>
        <v>&lt;/td&gt;&lt;/tr&gt;</v>
      </c>
    </row>
    <row r="81" spans="1:5" ht="12.75">
      <c r="A81" t="str">
        <f t="shared" si="0"/>
        <v>&lt;tr&gt;&lt;td style="background:hsl(52,100%,50%)"&gt;</v>
      </c>
      <c r="C81" t="str">
        <f t="shared" si="1"/>
        <v>&lt;/td&gt;&lt;td&gt;</v>
      </c>
      <c r="D81">
        <v>52</v>
      </c>
      <c r="E81" t="str">
        <f t="shared" si="2"/>
        <v>&lt;/td&gt;&lt;/tr&gt;</v>
      </c>
    </row>
    <row r="82" spans="1:5" ht="12.75">
      <c r="A82" t="str">
        <f t="shared" si="0"/>
        <v>&lt;tr&gt;&lt;td style="background:hsl(64,100%,50%)"&gt;</v>
      </c>
      <c r="B82" t="s">
        <v>77</v>
      </c>
      <c r="C82" t="str">
        <f t="shared" si="1"/>
        <v>&lt;/td&gt;&lt;td&gt;</v>
      </c>
      <c r="D82">
        <v>64</v>
      </c>
      <c r="E82" t="str">
        <f t="shared" si="2"/>
        <v>&lt;/td&gt;&lt;/tr&gt;</v>
      </c>
    </row>
    <row r="83" spans="1:5" ht="12.75">
      <c r="A83" t="str">
        <f t="shared" si="0"/>
        <v>&lt;tr&gt;&lt;td style="background:hsl(77,100%,50%)"&gt;</v>
      </c>
      <c r="C83" t="str">
        <f t="shared" si="1"/>
        <v>&lt;/td&gt;&lt;td&gt;</v>
      </c>
      <c r="D83">
        <v>77</v>
      </c>
      <c r="E83" t="str">
        <f t="shared" si="2"/>
        <v>&lt;/td&gt;&lt;/tr&gt;</v>
      </c>
    </row>
    <row r="84" spans="1:5" ht="12.75">
      <c r="A84" t="str">
        <f t="shared" si="0"/>
        <v>&lt;tr&gt;&lt;td style="background:hsl(88,100%,50%)"&gt;</v>
      </c>
      <c r="B84" t="s">
        <v>78</v>
      </c>
      <c r="C84" t="str">
        <f t="shared" si="1"/>
        <v>&lt;/td&gt;&lt;td&gt;</v>
      </c>
      <c r="D84">
        <v>88</v>
      </c>
      <c r="E84" t="str">
        <f t="shared" si="2"/>
        <v>&lt;/td&gt;&lt;/tr&gt;</v>
      </c>
    </row>
    <row r="85" spans="1:5" ht="12.75">
      <c r="A85" t="str">
        <f t="shared" si="0"/>
        <v>&lt;tr&gt;&lt;td style="background:hsl(111,100%,50%)"&gt;</v>
      </c>
      <c r="B85" t="s">
        <v>79</v>
      </c>
      <c r="C85" t="str">
        <f t="shared" si="1"/>
        <v>&lt;/td&gt;&lt;td&gt;</v>
      </c>
      <c r="D85">
        <v>111</v>
      </c>
      <c r="E85" t="str">
        <f t="shared" si="2"/>
        <v>&lt;/td&gt;&lt;/tr&gt;</v>
      </c>
    </row>
    <row r="86" spans="1:5" ht="12.75">
      <c r="A86" t="str">
        <f t="shared" si="0"/>
        <v>&lt;tr&gt;&lt;td style="background:hsl(137,100%,50%)"&gt;</v>
      </c>
      <c r="C86" t="str">
        <f t="shared" si="1"/>
        <v>&lt;/td&gt;&lt;td&gt;</v>
      </c>
      <c r="D86">
        <v>137</v>
      </c>
      <c r="E86" t="str">
        <f t="shared" si="2"/>
        <v>&lt;/td&gt;&lt;/tr&gt;</v>
      </c>
    </row>
    <row r="87" spans="1:5" ht="12.75">
      <c r="A87" t="str">
        <f t="shared" si="0"/>
        <v>&lt;tr&gt;&lt;td style="background:hsl(165,100%,50%)"&gt;</v>
      </c>
      <c r="C87" t="str">
        <f t="shared" si="1"/>
        <v>&lt;/td&gt;&lt;td&gt;</v>
      </c>
      <c r="D87">
        <v>165</v>
      </c>
      <c r="E87" t="str">
        <f t="shared" si="2"/>
        <v>&lt;/td&gt;&lt;/tr&gt;</v>
      </c>
    </row>
    <row r="88" spans="1:5" ht="12.75">
      <c r="A88" t="str">
        <f t="shared" si="0"/>
        <v>&lt;tr&gt;&lt;td style="background:hsl(184,100%,50%)"&gt;</v>
      </c>
      <c r="B88" t="s">
        <v>80</v>
      </c>
      <c r="C88" t="str">
        <f t="shared" si="1"/>
        <v>&lt;/td&gt;&lt;td&gt;</v>
      </c>
      <c r="D88">
        <v>184</v>
      </c>
      <c r="E88" t="str">
        <f t="shared" si="2"/>
        <v>&lt;/td&gt;&lt;/tr&gt;</v>
      </c>
    </row>
    <row r="89" spans="1:5" ht="12.75">
      <c r="A89" t="str">
        <f t="shared" si="0"/>
        <v>&lt;tr&gt;&lt;td style="background:hsl(200,100%,50%)"&gt;</v>
      </c>
      <c r="C89" t="str">
        <f t="shared" si="1"/>
        <v>&lt;/td&gt;&lt;td&gt;</v>
      </c>
      <c r="D89">
        <v>200</v>
      </c>
      <c r="E89" t="str">
        <f t="shared" si="2"/>
        <v>&lt;/td&gt;&lt;/tr&gt;</v>
      </c>
    </row>
    <row r="90" spans="1:5" ht="12.75">
      <c r="A90" t="str">
        <f t="shared" si="0"/>
        <v>&lt;tr&gt;&lt;td style="background:hsl(217,100%,50%)"&gt;</v>
      </c>
      <c r="C90" t="str">
        <f t="shared" si="1"/>
        <v>&lt;/td&gt;&lt;td&gt;</v>
      </c>
      <c r="D90">
        <v>217</v>
      </c>
      <c r="E90" t="str">
        <f t="shared" si="2"/>
        <v>&lt;/td&gt;&lt;/tr&gt;</v>
      </c>
    </row>
    <row r="91" spans="1:5" ht="12.75">
      <c r="A91" t="str">
        <f t="shared" si="0"/>
        <v>&lt;tr&gt;&lt;td style="background:hsl(230,100%,50%)"&gt;</v>
      </c>
      <c r="C91" t="str">
        <f t="shared" si="1"/>
        <v>&lt;/td&gt;&lt;td&gt;</v>
      </c>
      <c r="D91">
        <v>230</v>
      </c>
      <c r="E91" t="str">
        <f t="shared" si="2"/>
        <v>&lt;/td&gt;&lt;/tr&gt;</v>
      </c>
    </row>
    <row r="92" spans="1:5" ht="12.75">
      <c r="A92" t="str">
        <f t="shared" si="0"/>
        <v>&lt;tr&gt;&lt;td style="background:hsl(236,100%,50%)"&gt;</v>
      </c>
      <c r="C92" t="str">
        <f t="shared" si="1"/>
        <v>&lt;/td&gt;&lt;td&gt;</v>
      </c>
      <c r="D92">
        <v>236</v>
      </c>
      <c r="E92" t="str">
        <f t="shared" si="2"/>
        <v>&lt;/td&gt;&lt;/tr&gt;</v>
      </c>
    </row>
    <row r="93" spans="1:5" ht="12.75">
      <c r="A93" t="str">
        <f t="shared" si="0"/>
        <v>&lt;tr&gt;&lt;td style="background:hsl(239,100%,50%)"&gt;</v>
      </c>
      <c r="B93" t="s">
        <v>81</v>
      </c>
      <c r="C93" t="str">
        <f t="shared" si="1"/>
        <v>&lt;/td&gt;&lt;td&gt;</v>
      </c>
      <c r="D93">
        <v>239</v>
      </c>
      <c r="E93" t="str">
        <f t="shared" si="2"/>
        <v>&lt;/td&gt;&lt;/tr&gt;</v>
      </c>
    </row>
    <row r="94" spans="1:5" ht="12.75">
      <c r="A94" t="str">
        <f t="shared" si="0"/>
        <v>&lt;tr&gt;&lt;td style="background:hsl(250,100%,50%)"&gt;</v>
      </c>
      <c r="B94" t="s">
        <v>82</v>
      </c>
      <c r="C94" t="str">
        <f t="shared" si="1"/>
        <v>&lt;/td&gt;&lt;td&gt;</v>
      </c>
      <c r="D94">
        <v>250</v>
      </c>
      <c r="E94" t="str">
        <f t="shared" si="2"/>
        <v>&lt;/td&gt;&lt;/tr&gt;</v>
      </c>
    </row>
    <row r="95" spans="1:5" ht="12.75">
      <c r="A95" t="str">
        <f t="shared" si="0"/>
        <v>&lt;tr&gt;&lt;td style="background:hsl(270,100%,50%)"&gt;</v>
      </c>
      <c r="B95" t="s">
        <v>83</v>
      </c>
      <c r="C95" t="str">
        <f t="shared" si="1"/>
        <v>&lt;/td&gt;&lt;td&gt;</v>
      </c>
      <c r="D95">
        <v>270</v>
      </c>
      <c r="E95" t="str">
        <f t="shared" si="2"/>
        <v>&lt;/td&gt;&lt;/tr&gt;</v>
      </c>
    </row>
    <row r="96" spans="1:5" ht="12.75">
      <c r="A96" t="str">
        <f t="shared" si="0"/>
        <v>&lt;tr&gt;&lt;td style="background:hsl(303,100%,50%)"&gt;</v>
      </c>
      <c r="B96" t="s">
        <v>84</v>
      </c>
      <c r="C96" t="str">
        <f t="shared" si="1"/>
        <v>&lt;/td&gt;&lt;td&gt;</v>
      </c>
      <c r="D96">
        <v>303</v>
      </c>
      <c r="E96" t="str">
        <f t="shared" si="2"/>
        <v>&lt;/td&gt;&lt;/tr&gt;</v>
      </c>
    </row>
    <row r="97" ht="12.75">
      <c r="A97" t="s">
        <v>85</v>
      </c>
    </row>
    <row r="98" spans="1:4" ht="12.75">
      <c r="A98" s="4" t="s">
        <v>61</v>
      </c>
      <c r="B98" s="4"/>
      <c r="C98" s="4"/>
      <c r="D98" s="4"/>
    </row>
    <row r="99" spans="1:4" ht="12.75">
      <c r="A99" s="4" t="s">
        <v>86</v>
      </c>
      <c r="B99" s="4">
        <f>COUNT(D72:D96)</f>
        <v>25</v>
      </c>
      <c r="C99" s="4"/>
      <c r="D99" s="4"/>
    </row>
    <row r="100" spans="1:4" ht="12.75">
      <c r="A100" s="4" t="s">
        <v>87</v>
      </c>
      <c r="B100" s="4">
        <f>MIN(D72:D96)</f>
        <v>9</v>
      </c>
      <c r="C100" s="4"/>
      <c r="D100" s="4"/>
    </row>
    <row r="101" spans="1:4" ht="12.75">
      <c r="A101" s="4" t="s">
        <v>88</v>
      </c>
      <c r="B101" s="4">
        <f>MAX(D$72:D$96)</f>
        <v>303</v>
      </c>
      <c r="C101" s="4"/>
      <c r="D101" s="4"/>
    </row>
    <row r="102" spans="1:4" ht="12.75">
      <c r="A102" s="4" t="s">
        <v>89</v>
      </c>
      <c r="B102" s="4">
        <f>B101-B100</f>
        <v>294</v>
      </c>
      <c r="C102" s="4"/>
      <c r="D102" s="4"/>
    </row>
    <row r="103" spans="1:4" ht="12.75">
      <c r="A103" s="4" t="s">
        <v>90</v>
      </c>
      <c r="B103" s="4">
        <f>MODE(D$72:D$96)</f>
        <v>24</v>
      </c>
      <c r="C103" s="4"/>
      <c r="D103" s="4"/>
    </row>
    <row r="104" spans="1:4" ht="12.75">
      <c r="A104" s="4" t="s">
        <v>91</v>
      </c>
      <c r="B104" s="4">
        <f>MEDIAN(D$72:D$96)</f>
        <v>88</v>
      </c>
      <c r="C104" s="4"/>
      <c r="D104" s="4"/>
    </row>
    <row r="105" spans="1:4" ht="12.75">
      <c r="A105" s="4" t="s">
        <v>92</v>
      </c>
      <c r="B105" s="4">
        <f>AVERAGE(D$72:D$96)</f>
        <v>123.2</v>
      </c>
      <c r="C105" s="4"/>
      <c r="D105" s="4"/>
    </row>
    <row r="106" spans="1:4" ht="12.75">
      <c r="A106" s="4" t="s">
        <v>93</v>
      </c>
      <c r="B106" s="4">
        <f>STDEV(D$72:D$96)</f>
        <v>96.12275138245542</v>
      </c>
      <c r="C106" s="4"/>
      <c r="D106" s="4"/>
    </row>
    <row r="107" spans="1:4" ht="12.75">
      <c r="A107" s="4" t="s">
        <v>94</v>
      </c>
      <c r="B107" s="4">
        <f>B106/B105</f>
        <v>0.7802171378446057</v>
      </c>
      <c r="C107" s="4"/>
      <c r="D107" s="4"/>
    </row>
    <row r="108" spans="1:4" ht="12.75">
      <c r="A108" s="4" t="s">
        <v>95</v>
      </c>
      <c r="B108" s="4">
        <v>6</v>
      </c>
      <c r="C108" s="4"/>
      <c r="D108" s="4"/>
    </row>
    <row r="109" spans="1:4" ht="12.75">
      <c r="A109" s="4" t="s">
        <v>96</v>
      </c>
      <c r="B109" s="4">
        <f>B102/B108</f>
        <v>49</v>
      </c>
      <c r="C109" s="4"/>
      <c r="D109" s="4"/>
    </row>
    <row r="110" spans="1:4" ht="12.75">
      <c r="A110" s="4" t="s">
        <v>97</v>
      </c>
      <c r="B110" s="4">
        <f>B100+B109</f>
        <v>58</v>
      </c>
      <c r="C110" s="4">
        <f aca="true" t="array" ref="C110:C115">FREQUENCY(D72:D96,B110:B115)</f>
        <v>10</v>
      </c>
      <c r="D110" s="4">
        <f aca="true" t="shared" si="3" ref="D110:D115">C110/C$116</f>
        <v>0.4</v>
      </c>
    </row>
    <row r="111" spans="1:4" ht="12.75">
      <c r="A111" s="4" t="s">
        <v>98</v>
      </c>
      <c r="B111" s="4">
        <f>B110+B$109</f>
        <v>107</v>
      </c>
      <c r="C111" s="4">
        <v>3</v>
      </c>
      <c r="D111" s="4">
        <f t="shared" si="3"/>
        <v>0.12</v>
      </c>
    </row>
    <row r="112" spans="1:4" ht="12.75">
      <c r="A112" s="4" t="s">
        <v>99</v>
      </c>
      <c r="B112" s="4">
        <f>B111+B$109</f>
        <v>156</v>
      </c>
      <c r="C112" s="4">
        <v>2</v>
      </c>
      <c r="D112" s="4">
        <f t="shared" si="3"/>
        <v>0.08</v>
      </c>
    </row>
    <row r="113" spans="1:4" ht="12.75">
      <c r="A113" s="4" t="s">
        <v>100</v>
      </c>
      <c r="B113" s="4">
        <f>B112+B$109</f>
        <v>205</v>
      </c>
      <c r="C113" s="4">
        <v>3</v>
      </c>
      <c r="D113" s="4">
        <f t="shared" si="3"/>
        <v>0.12</v>
      </c>
    </row>
    <row r="114" spans="1:4" ht="12.75">
      <c r="A114" s="4" t="s">
        <v>101</v>
      </c>
      <c r="B114" s="4">
        <f>B113+B$109</f>
        <v>254</v>
      </c>
      <c r="C114" s="4">
        <v>5</v>
      </c>
      <c r="D114" s="4">
        <f t="shared" si="3"/>
        <v>0.2</v>
      </c>
    </row>
    <row r="115" spans="1:4" ht="12.75">
      <c r="A115" s="4" t="s">
        <v>102</v>
      </c>
      <c r="B115" s="4">
        <f>B101</f>
        <v>303</v>
      </c>
      <c r="C115" s="4">
        <v>2</v>
      </c>
      <c r="D115" s="4">
        <f t="shared" si="3"/>
        <v>0.08</v>
      </c>
    </row>
    <row r="116" spans="1:4" ht="12.75">
      <c r="A116" s="4"/>
      <c r="B116" s="4"/>
      <c r="C116" s="4">
        <f>SUM(C110:C115)</f>
        <v>25</v>
      </c>
      <c r="D116" s="4">
        <f>SUM(D110:D115)</f>
        <v>0.9999999999999999</v>
      </c>
    </row>
    <row r="117" spans="1:4" ht="12.75">
      <c r="A117" s="4" t="s">
        <v>103</v>
      </c>
      <c r="B117" s="4">
        <v>0.95</v>
      </c>
      <c r="C117" s="4"/>
      <c r="D117" s="4"/>
    </row>
    <row r="118" spans="1:4" ht="12.75">
      <c r="A118" s="4" t="s">
        <v>104</v>
      </c>
      <c r="B118" s="4">
        <f>B99-1</f>
        <v>24</v>
      </c>
      <c r="C118" s="4"/>
      <c r="D118" s="4"/>
    </row>
    <row r="119" spans="1:4" ht="12.75">
      <c r="A119" s="4" t="s">
        <v>105</v>
      </c>
      <c r="B119" s="4">
        <f>TINV(1-B117,B118)</f>
        <v>2.0638981368392706</v>
      </c>
      <c r="C119" s="4"/>
      <c r="D119" s="4"/>
    </row>
    <row r="120" spans="1:4" ht="12.75">
      <c r="A120" s="4" t="s">
        <v>106</v>
      </c>
      <c r="B120" s="4">
        <f>B119*B106/SQRT(B99)</f>
        <v>39.67751349722283</v>
      </c>
      <c r="C120" s="4"/>
      <c r="D120" s="4"/>
    </row>
    <row r="121" spans="1:4" ht="12.75">
      <c r="A121" s="4" t="s">
        <v>107</v>
      </c>
      <c r="B121" s="4">
        <f>B105-B120</f>
        <v>83.52248650277717</v>
      </c>
      <c r="C121" s="4"/>
      <c r="D121" s="4"/>
    </row>
    <row r="122" spans="1:4" ht="12.75">
      <c r="A122" s="4" t="s">
        <v>92</v>
      </c>
      <c r="B122" s="4">
        <f>B105</f>
        <v>123.2</v>
      </c>
      <c r="C122" s="4"/>
      <c r="D122" s="4"/>
    </row>
    <row r="123" spans="1:4" ht="12.75">
      <c r="A123" s="4" t="s">
        <v>108</v>
      </c>
      <c r="B123" s="4">
        <f>B105+B120</f>
        <v>162.87751349722282</v>
      </c>
      <c r="C123" s="4"/>
      <c r="D123" s="4"/>
    </row>
    <row r="124" spans="1:4" ht="12.75">
      <c r="A124" s="4" t="s">
        <v>109</v>
      </c>
      <c r="B124" s="4" t="s">
        <v>110</v>
      </c>
      <c r="C124" s="4"/>
      <c r="D124" s="4"/>
    </row>
    <row r="125" spans="1:4" ht="12.75">
      <c r="A125" s="4" t="s">
        <v>111</v>
      </c>
      <c r="B125" s="4">
        <v>180</v>
      </c>
      <c r="C125" s="4"/>
      <c r="D125" s="4"/>
    </row>
    <row r="126" spans="1:4" ht="12.75">
      <c r="A126" s="4" t="s">
        <v>112</v>
      </c>
      <c r="B126" s="4">
        <f>(B122-B125)/(B106/SQRT(B99))</f>
        <v>-2.9545554607567803</v>
      </c>
      <c r="C126" s="4"/>
      <c r="D126" s="4"/>
    </row>
    <row r="127" spans="1:4" ht="12.75">
      <c r="A127" s="4" t="s">
        <v>113</v>
      </c>
      <c r="B127" s="5">
        <f>TDIST(ABS(B126),B118,2)</f>
        <v>0.006911538461437657</v>
      </c>
      <c r="C127" s="4"/>
      <c r="D127" s="4"/>
    </row>
    <row r="128" spans="1:4" ht="12.75">
      <c r="A128" s="4" t="s">
        <v>114</v>
      </c>
      <c r="B128" s="4">
        <f>TDIST(ABS((120-B105)/(B106/SQRT(B99))),B118,2)</f>
        <v>0.8691942189399702</v>
      </c>
      <c r="C128" s="4"/>
      <c r="D128" s="4"/>
    </row>
    <row r="129" spans="1:4" ht="12.75">
      <c r="A129" s="4" t="s">
        <v>33</v>
      </c>
      <c r="B129" s="4"/>
      <c r="C129" s="4"/>
      <c r="D129" s="4"/>
    </row>
    <row r="130" ht="12.75">
      <c r="A130" t="s">
        <v>115</v>
      </c>
    </row>
    <row r="131" ht="12.75">
      <c r="A131" t="s">
        <v>116</v>
      </c>
    </row>
    <row r="132" ht="12.75">
      <c r="A132" t="s">
        <v>117</v>
      </c>
    </row>
    <row r="133" ht="12.75">
      <c r="A133" t="s">
        <v>118</v>
      </c>
    </row>
    <row r="134" ht="12.75">
      <c r="A134" t="s">
        <v>119</v>
      </c>
    </row>
    <row r="135" ht="12.75">
      <c r="A135" t="s">
        <v>120</v>
      </c>
    </row>
    <row r="136" ht="12.75">
      <c r="A136" t="s">
        <v>121</v>
      </c>
    </row>
    <row r="137" ht="12.75">
      <c r="A137" t="s">
        <v>122</v>
      </c>
    </row>
    <row r="138" ht="12.75">
      <c r="A138" t="s">
        <v>123</v>
      </c>
    </row>
    <row r="139" ht="12.75">
      <c r="A139" t="s">
        <v>124</v>
      </c>
    </row>
    <row r="140" ht="12.75">
      <c r="A140" t="s">
        <v>125</v>
      </c>
    </row>
    <row r="141" ht="12.75">
      <c r="A141" t="s">
        <v>126</v>
      </c>
    </row>
    <row r="142" ht="12.75">
      <c r="A142" t="s">
        <v>127</v>
      </c>
    </row>
    <row r="143" ht="12.75">
      <c r="A143" t="s">
        <v>128</v>
      </c>
    </row>
    <row r="144" ht="12.75">
      <c r="A144" t="s">
        <v>129</v>
      </c>
    </row>
    <row r="145" ht="12.75">
      <c r="A145" t="s">
        <v>130</v>
      </c>
    </row>
    <row r="146" ht="12.75">
      <c r="A146" t="s">
        <v>131</v>
      </c>
    </row>
    <row r="147" ht="12.75">
      <c r="A147" t="s">
        <v>132</v>
      </c>
    </row>
    <row r="148" ht="12.75">
      <c r="A148" t="s">
        <v>133</v>
      </c>
    </row>
    <row r="149" ht="12.75">
      <c r="A149" t="s">
        <v>133</v>
      </c>
    </row>
    <row r="150" ht="12.75">
      <c r="A150" t="s">
        <v>133</v>
      </c>
    </row>
    <row r="151" ht="12.75">
      <c r="A151" t="s">
        <v>133</v>
      </c>
    </row>
    <row r="152" ht="12.75">
      <c r="A152" t="s">
        <v>133</v>
      </c>
    </row>
    <row r="153" ht="12.75">
      <c r="A153" t="s">
        <v>133</v>
      </c>
    </row>
    <row r="154" ht="12.75">
      <c r="A154" t="s">
        <v>134</v>
      </c>
    </row>
    <row r="155" ht="12.75">
      <c r="A155" t="s">
        <v>135</v>
      </c>
    </row>
    <row r="156" ht="12.75">
      <c r="A156" t="s">
        <v>136</v>
      </c>
    </row>
    <row r="157" ht="12.75">
      <c r="A157" t="s">
        <v>85</v>
      </c>
    </row>
    <row r="158" ht="12.75">
      <c r="A158" t="s">
        <v>137</v>
      </c>
    </row>
    <row r="159" ht="12.75">
      <c r="A159" t="s">
        <v>138</v>
      </c>
    </row>
    <row r="160" ht="12.75">
      <c r="A160" t="s">
        <v>139</v>
      </c>
    </row>
    <row r="161" ht="12.75">
      <c r="A161" t="s">
        <v>140</v>
      </c>
    </row>
    <row r="162" ht="12.75">
      <c r="A162" t="s">
        <v>141</v>
      </c>
    </row>
    <row r="163" ht="12.75">
      <c r="A163" t="s">
        <v>142</v>
      </c>
    </row>
    <row r="164" ht="12.75">
      <c r="A164" t="s">
        <v>143</v>
      </c>
    </row>
    <row r="165" ht="12.75">
      <c r="A165" s="2" t="s">
        <v>144</v>
      </c>
    </row>
    <row r="166" ht="12.75">
      <c r="A166" s="2" t="s">
        <v>145</v>
      </c>
    </row>
    <row r="167" ht="12.75">
      <c r="A167" s="2" t="s">
        <v>146</v>
      </c>
    </row>
    <row r="168" ht="12.75">
      <c r="A168" s="2" t="s">
        <v>147</v>
      </c>
    </row>
    <row r="169" ht="12.75">
      <c r="A169" s="2" t="s">
        <v>148</v>
      </c>
    </row>
    <row r="170" ht="12.75">
      <c r="A170" s="2" t="s">
        <v>149</v>
      </c>
    </row>
    <row r="171" ht="12.75">
      <c r="A171" s="2" t="s">
        <v>150</v>
      </c>
    </row>
    <row r="172" ht="16.5">
      <c r="A172" s="1" t="s">
        <v>151</v>
      </c>
    </row>
    <row r="173" ht="12.75">
      <c r="A173" s="1" t="s">
        <v>152</v>
      </c>
    </row>
    <row r="174" ht="12.75">
      <c r="A174" t="s">
        <v>153</v>
      </c>
    </row>
    <row r="175" ht="12.75">
      <c r="A175" s="2" t="s">
        <v>154</v>
      </c>
    </row>
    <row r="176" ht="12.75">
      <c r="A176" t="s">
        <v>137</v>
      </c>
    </row>
    <row r="177" ht="12.75">
      <c r="A177" t="s">
        <v>155</v>
      </c>
    </row>
    <row r="178" ht="12.75">
      <c r="A178" s="2" t="s">
        <v>156</v>
      </c>
    </row>
    <row r="179" ht="12.75">
      <c r="A179" t="s">
        <v>157</v>
      </c>
    </row>
    <row r="180" ht="12.75">
      <c r="A180" t="s">
        <v>158</v>
      </c>
    </row>
    <row r="181" ht="12.75">
      <c r="A181" t="s">
        <v>159</v>
      </c>
    </row>
    <row r="182" ht="12.75">
      <c r="A182" t="s">
        <v>160</v>
      </c>
    </row>
    <row r="183" ht="12.75">
      <c r="A183" t="s">
        <v>161</v>
      </c>
    </row>
    <row r="184" ht="12.75">
      <c r="A184" s="2" t="s">
        <v>144</v>
      </c>
    </row>
    <row r="185" ht="12.75">
      <c r="A185" s="2" t="s">
        <v>162</v>
      </c>
    </row>
    <row r="186" ht="12.75">
      <c r="A186" s="2" t="s">
        <v>163</v>
      </c>
    </row>
    <row r="187" ht="12.75">
      <c r="A187" s="2" t="s">
        <v>164</v>
      </c>
    </row>
    <row r="188" ht="12.75">
      <c r="A188" s="2" t="s">
        <v>165</v>
      </c>
    </row>
    <row r="189" ht="12.75">
      <c r="A189" s="2" t="s">
        <v>166</v>
      </c>
    </row>
    <row r="190" ht="12.75">
      <c r="A190" s="2" t="s">
        <v>167</v>
      </c>
    </row>
    <row r="191" ht="12.75">
      <c r="A191" s="2" t="s">
        <v>168</v>
      </c>
    </row>
    <row r="192" ht="12.75">
      <c r="A192" s="2" t="s">
        <v>169</v>
      </c>
    </row>
    <row r="193" ht="12.75">
      <c r="A193" t="s">
        <v>170</v>
      </c>
    </row>
    <row r="194" ht="12.75">
      <c r="A194" t="s">
        <v>171</v>
      </c>
    </row>
    <row r="195" ht="12.75">
      <c r="A195" s="2" t="s">
        <v>172</v>
      </c>
    </row>
    <row r="196" ht="12.75">
      <c r="A196" s="2" t="s">
        <v>154</v>
      </c>
    </row>
    <row r="197" ht="12.75">
      <c r="A197" t="s">
        <v>137</v>
      </c>
    </row>
    <row r="198" ht="12.75">
      <c r="A198" t="s">
        <v>173</v>
      </c>
    </row>
    <row r="199" ht="12.75">
      <c r="A199" t="s">
        <v>55</v>
      </c>
    </row>
    <row r="200" ht="12.75">
      <c r="A200" t="s">
        <v>174</v>
      </c>
    </row>
    <row r="201" ht="12.75">
      <c r="A201" t="s">
        <v>175</v>
      </c>
    </row>
    <row r="202" ht="12.75">
      <c r="A202" t="s">
        <v>176</v>
      </c>
    </row>
    <row r="203" ht="12.75">
      <c r="A203" t="s">
        <v>177</v>
      </c>
    </row>
    <row r="205" ht="12.75">
      <c r="A205" t="s">
        <v>54</v>
      </c>
    </row>
    <row r="206" ht="12.75">
      <c r="A206" t="s">
        <v>178</v>
      </c>
    </row>
    <row r="207" ht="12.75">
      <c r="A207" t="s">
        <v>179</v>
      </c>
    </row>
    <row r="208" spans="1:5" ht="16.5">
      <c r="A208" t="s">
        <v>66</v>
      </c>
      <c r="B208" s="3" t="s">
        <v>180</v>
      </c>
      <c r="C208" t="s">
        <v>68</v>
      </c>
      <c r="D208" s="3" t="s">
        <v>181</v>
      </c>
      <c r="E208" t="s">
        <v>70</v>
      </c>
    </row>
    <row r="209" spans="1:5" ht="12.75">
      <c r="A209" t="s">
        <v>182</v>
      </c>
      <c r="B209">
        <v>0</v>
      </c>
      <c r="C209" t="str">
        <f aca="true" t="shared" si="4" ref="C209:E233">C72</f>
        <v>&lt;/td&gt;&lt;td&gt;</v>
      </c>
      <c r="D209">
        <f t="shared" si="4"/>
        <v>9</v>
      </c>
      <c r="E209" t="str">
        <f t="shared" si="4"/>
        <v>&lt;/td&gt;&lt;/tr&gt;</v>
      </c>
    </row>
    <row r="210" spans="1:5" ht="12.75">
      <c r="A210" t="str">
        <f aca="true" t="shared" si="5" ref="A210:A233">A209</f>
        <v>&lt;tr&gt;&lt;td&gt;</v>
      </c>
      <c r="B210">
        <v>15</v>
      </c>
      <c r="C210" t="str">
        <f t="shared" si="4"/>
        <v>&lt;/td&gt;&lt;td&gt;</v>
      </c>
      <c r="D210">
        <f t="shared" si="4"/>
        <v>17</v>
      </c>
      <c r="E210" t="str">
        <f t="shared" si="4"/>
        <v>&lt;/td&gt;&lt;/tr&gt;</v>
      </c>
    </row>
    <row r="211" spans="1:5" ht="12.75">
      <c r="A211" t="str">
        <f t="shared" si="5"/>
        <v>&lt;tr&gt;&lt;td&gt;</v>
      </c>
      <c r="B211">
        <v>30</v>
      </c>
      <c r="C211" t="str">
        <f t="shared" si="4"/>
        <v>&lt;/td&gt;&lt;td&gt;</v>
      </c>
      <c r="D211">
        <f t="shared" si="4"/>
        <v>24</v>
      </c>
      <c r="E211" t="str">
        <f t="shared" si="4"/>
        <v>&lt;/td&gt;&lt;/tr&gt;</v>
      </c>
    </row>
    <row r="212" spans="1:5" ht="12.75">
      <c r="A212" t="str">
        <f t="shared" si="5"/>
        <v>&lt;tr&gt;&lt;td&gt;</v>
      </c>
      <c r="B212">
        <v>45</v>
      </c>
      <c r="C212" t="str">
        <f t="shared" si="4"/>
        <v>&lt;/td&gt;&lt;td&gt;</v>
      </c>
      <c r="D212">
        <f t="shared" si="4"/>
        <v>24</v>
      </c>
      <c r="E212" t="str">
        <f t="shared" si="4"/>
        <v>&lt;/td&gt;&lt;/tr&gt;</v>
      </c>
    </row>
    <row r="213" spans="1:5" ht="12.75">
      <c r="A213" t="str">
        <f t="shared" si="5"/>
        <v>&lt;tr&gt;&lt;td&gt;</v>
      </c>
      <c r="B213">
        <v>60</v>
      </c>
      <c r="C213" t="str">
        <f t="shared" si="4"/>
        <v>&lt;/td&gt;&lt;td&gt;</v>
      </c>
      <c r="D213">
        <f t="shared" si="4"/>
        <v>26</v>
      </c>
      <c r="E213" t="str">
        <f t="shared" si="4"/>
        <v>&lt;/td&gt;&lt;/tr&gt;</v>
      </c>
    </row>
    <row r="214" spans="1:5" ht="12.75">
      <c r="A214" t="str">
        <f t="shared" si="5"/>
        <v>&lt;tr&gt;&lt;td&gt;</v>
      </c>
      <c r="B214">
        <v>75</v>
      </c>
      <c r="C214" t="str">
        <f t="shared" si="4"/>
        <v>&lt;/td&gt;&lt;td&gt;</v>
      </c>
      <c r="D214">
        <f t="shared" si="4"/>
        <v>30</v>
      </c>
      <c r="E214" t="str">
        <f t="shared" si="4"/>
        <v>&lt;/td&gt;&lt;/tr&gt;</v>
      </c>
    </row>
    <row r="215" spans="1:5" ht="12.75">
      <c r="A215" t="str">
        <f t="shared" si="5"/>
        <v>&lt;tr&gt;&lt;td&gt;</v>
      </c>
      <c r="B215">
        <v>90</v>
      </c>
      <c r="C215" t="str">
        <f t="shared" si="4"/>
        <v>&lt;/td&gt;&lt;td&gt;</v>
      </c>
      <c r="D215">
        <f t="shared" si="4"/>
        <v>36</v>
      </c>
      <c r="E215" t="str">
        <f t="shared" si="4"/>
        <v>&lt;/td&gt;&lt;/tr&gt;</v>
      </c>
    </row>
    <row r="216" spans="1:5" ht="12.75">
      <c r="A216" t="str">
        <f t="shared" si="5"/>
        <v>&lt;tr&gt;&lt;td&gt;</v>
      </c>
      <c r="B216">
        <v>105</v>
      </c>
      <c r="C216" t="str">
        <f t="shared" si="4"/>
        <v>&lt;/td&gt;&lt;td&gt;</v>
      </c>
      <c r="D216">
        <f t="shared" si="4"/>
        <v>43</v>
      </c>
      <c r="E216" t="str">
        <f t="shared" si="4"/>
        <v>&lt;/td&gt;&lt;/tr&gt;</v>
      </c>
    </row>
    <row r="217" spans="1:5" ht="12.75">
      <c r="A217" t="str">
        <f t="shared" si="5"/>
        <v>&lt;tr&gt;&lt;td&gt;</v>
      </c>
      <c r="B217">
        <v>120</v>
      </c>
      <c r="C217" t="str">
        <f t="shared" si="4"/>
        <v>&lt;/td&gt;&lt;td&gt;</v>
      </c>
      <c r="D217">
        <f t="shared" si="4"/>
        <v>48</v>
      </c>
      <c r="E217" t="str">
        <f t="shared" si="4"/>
        <v>&lt;/td&gt;&lt;/tr&gt;</v>
      </c>
    </row>
    <row r="218" spans="1:5" ht="12.75">
      <c r="A218" t="str">
        <f t="shared" si="5"/>
        <v>&lt;tr&gt;&lt;td&gt;</v>
      </c>
      <c r="B218">
        <v>135</v>
      </c>
      <c r="C218" t="str">
        <f t="shared" si="4"/>
        <v>&lt;/td&gt;&lt;td&gt;</v>
      </c>
      <c r="D218">
        <f t="shared" si="4"/>
        <v>52</v>
      </c>
      <c r="E218" t="str">
        <f t="shared" si="4"/>
        <v>&lt;/td&gt;&lt;/tr&gt;</v>
      </c>
    </row>
    <row r="219" spans="1:5" ht="12.75">
      <c r="A219" t="str">
        <f t="shared" si="5"/>
        <v>&lt;tr&gt;&lt;td&gt;</v>
      </c>
      <c r="B219">
        <v>150</v>
      </c>
      <c r="C219" t="str">
        <f t="shared" si="4"/>
        <v>&lt;/td&gt;&lt;td&gt;</v>
      </c>
      <c r="D219">
        <f t="shared" si="4"/>
        <v>64</v>
      </c>
      <c r="E219" t="str">
        <f t="shared" si="4"/>
        <v>&lt;/td&gt;&lt;/tr&gt;</v>
      </c>
    </row>
    <row r="220" spans="1:5" ht="12.75">
      <c r="A220" t="str">
        <f t="shared" si="5"/>
        <v>&lt;tr&gt;&lt;td&gt;</v>
      </c>
      <c r="B220">
        <v>165</v>
      </c>
      <c r="C220" t="str">
        <f t="shared" si="4"/>
        <v>&lt;/td&gt;&lt;td&gt;</v>
      </c>
      <c r="D220">
        <f t="shared" si="4"/>
        <v>77</v>
      </c>
      <c r="E220" t="str">
        <f t="shared" si="4"/>
        <v>&lt;/td&gt;&lt;/tr&gt;</v>
      </c>
    </row>
    <row r="221" spans="1:5" ht="12.75">
      <c r="A221" t="str">
        <f t="shared" si="5"/>
        <v>&lt;tr&gt;&lt;td&gt;</v>
      </c>
      <c r="B221">
        <v>180</v>
      </c>
      <c r="C221" t="str">
        <f t="shared" si="4"/>
        <v>&lt;/td&gt;&lt;td&gt;</v>
      </c>
      <c r="D221">
        <f t="shared" si="4"/>
        <v>88</v>
      </c>
      <c r="E221" t="str">
        <f t="shared" si="4"/>
        <v>&lt;/td&gt;&lt;/tr&gt;</v>
      </c>
    </row>
    <row r="222" spans="1:5" ht="12.75">
      <c r="A222" t="str">
        <f t="shared" si="5"/>
        <v>&lt;tr&gt;&lt;td&gt;</v>
      </c>
      <c r="B222">
        <v>195</v>
      </c>
      <c r="C222" t="str">
        <f t="shared" si="4"/>
        <v>&lt;/td&gt;&lt;td&gt;</v>
      </c>
      <c r="D222">
        <f t="shared" si="4"/>
        <v>111</v>
      </c>
      <c r="E222" t="str">
        <f t="shared" si="4"/>
        <v>&lt;/td&gt;&lt;/tr&gt;</v>
      </c>
    </row>
    <row r="223" spans="1:5" ht="12.75">
      <c r="A223" t="str">
        <f t="shared" si="5"/>
        <v>&lt;tr&gt;&lt;td&gt;</v>
      </c>
      <c r="B223">
        <v>210</v>
      </c>
      <c r="C223" t="str">
        <f t="shared" si="4"/>
        <v>&lt;/td&gt;&lt;td&gt;</v>
      </c>
      <c r="D223">
        <f t="shared" si="4"/>
        <v>137</v>
      </c>
      <c r="E223" t="str">
        <f t="shared" si="4"/>
        <v>&lt;/td&gt;&lt;/tr&gt;</v>
      </c>
    </row>
    <row r="224" spans="1:5" ht="12.75">
      <c r="A224" t="str">
        <f t="shared" si="5"/>
        <v>&lt;tr&gt;&lt;td&gt;</v>
      </c>
      <c r="B224">
        <v>225</v>
      </c>
      <c r="C224" t="str">
        <f t="shared" si="4"/>
        <v>&lt;/td&gt;&lt;td&gt;</v>
      </c>
      <c r="D224">
        <f t="shared" si="4"/>
        <v>165</v>
      </c>
      <c r="E224" t="str">
        <f t="shared" si="4"/>
        <v>&lt;/td&gt;&lt;/tr&gt;</v>
      </c>
    </row>
    <row r="225" spans="1:5" ht="12.75">
      <c r="A225" t="str">
        <f t="shared" si="5"/>
        <v>&lt;tr&gt;&lt;td&gt;</v>
      </c>
      <c r="B225">
        <v>240</v>
      </c>
      <c r="C225" t="str">
        <f t="shared" si="4"/>
        <v>&lt;/td&gt;&lt;td&gt;</v>
      </c>
      <c r="D225">
        <f t="shared" si="4"/>
        <v>184</v>
      </c>
      <c r="E225" t="str">
        <f t="shared" si="4"/>
        <v>&lt;/td&gt;&lt;/tr&gt;</v>
      </c>
    </row>
    <row r="226" spans="1:5" ht="12.75">
      <c r="A226" t="str">
        <f t="shared" si="5"/>
        <v>&lt;tr&gt;&lt;td&gt;</v>
      </c>
      <c r="B226">
        <v>255</v>
      </c>
      <c r="C226" t="str">
        <f t="shared" si="4"/>
        <v>&lt;/td&gt;&lt;td&gt;</v>
      </c>
      <c r="D226">
        <f t="shared" si="4"/>
        <v>200</v>
      </c>
      <c r="E226" t="str">
        <f t="shared" si="4"/>
        <v>&lt;/td&gt;&lt;/tr&gt;</v>
      </c>
    </row>
    <row r="227" spans="1:5" ht="12.75">
      <c r="A227" t="str">
        <f t="shared" si="5"/>
        <v>&lt;tr&gt;&lt;td&gt;</v>
      </c>
      <c r="B227">
        <v>270</v>
      </c>
      <c r="C227" t="str">
        <f t="shared" si="4"/>
        <v>&lt;/td&gt;&lt;td&gt;</v>
      </c>
      <c r="D227">
        <f t="shared" si="4"/>
        <v>217</v>
      </c>
      <c r="E227" t="str">
        <f t="shared" si="4"/>
        <v>&lt;/td&gt;&lt;/tr&gt;</v>
      </c>
    </row>
    <row r="228" spans="1:5" ht="12.75">
      <c r="A228" t="str">
        <f t="shared" si="5"/>
        <v>&lt;tr&gt;&lt;td&gt;</v>
      </c>
      <c r="B228">
        <v>285</v>
      </c>
      <c r="C228" t="str">
        <f t="shared" si="4"/>
        <v>&lt;/td&gt;&lt;td&gt;</v>
      </c>
      <c r="D228">
        <f t="shared" si="4"/>
        <v>230</v>
      </c>
      <c r="E228" t="str">
        <f t="shared" si="4"/>
        <v>&lt;/td&gt;&lt;/tr&gt;</v>
      </c>
    </row>
    <row r="229" spans="1:5" ht="12.75">
      <c r="A229" t="str">
        <f t="shared" si="5"/>
        <v>&lt;tr&gt;&lt;td&gt;</v>
      </c>
      <c r="B229">
        <v>300</v>
      </c>
      <c r="C229" t="str">
        <f t="shared" si="4"/>
        <v>&lt;/td&gt;&lt;td&gt;</v>
      </c>
      <c r="D229">
        <f t="shared" si="4"/>
        <v>236</v>
      </c>
      <c r="E229" t="str">
        <f t="shared" si="4"/>
        <v>&lt;/td&gt;&lt;/tr&gt;</v>
      </c>
    </row>
    <row r="230" spans="1:5" ht="12.75">
      <c r="A230" t="str">
        <f t="shared" si="5"/>
        <v>&lt;tr&gt;&lt;td&gt;</v>
      </c>
      <c r="B230">
        <v>315</v>
      </c>
      <c r="C230" t="str">
        <f t="shared" si="4"/>
        <v>&lt;/td&gt;&lt;td&gt;</v>
      </c>
      <c r="D230">
        <f t="shared" si="4"/>
        <v>239</v>
      </c>
      <c r="E230" t="str">
        <f t="shared" si="4"/>
        <v>&lt;/td&gt;&lt;/tr&gt;</v>
      </c>
    </row>
    <row r="231" spans="1:5" ht="12.75">
      <c r="A231" t="str">
        <f t="shared" si="5"/>
        <v>&lt;tr&gt;&lt;td&gt;</v>
      </c>
      <c r="B231">
        <v>330</v>
      </c>
      <c r="C231" t="str">
        <f t="shared" si="4"/>
        <v>&lt;/td&gt;&lt;td&gt;</v>
      </c>
      <c r="D231">
        <f t="shared" si="4"/>
        <v>250</v>
      </c>
      <c r="E231" t="str">
        <f t="shared" si="4"/>
        <v>&lt;/td&gt;&lt;/tr&gt;</v>
      </c>
    </row>
    <row r="232" spans="1:5" ht="12.75">
      <c r="A232" t="str">
        <f t="shared" si="5"/>
        <v>&lt;tr&gt;&lt;td&gt;</v>
      </c>
      <c r="B232">
        <v>345</v>
      </c>
      <c r="C232" t="str">
        <f t="shared" si="4"/>
        <v>&lt;/td&gt;&lt;td&gt;</v>
      </c>
      <c r="D232">
        <f t="shared" si="4"/>
        <v>270</v>
      </c>
      <c r="E232" t="str">
        <f t="shared" si="4"/>
        <v>&lt;/td&gt;&lt;/tr&gt;</v>
      </c>
    </row>
    <row r="233" spans="1:5" ht="12.75">
      <c r="A233" t="str">
        <f t="shared" si="5"/>
        <v>&lt;tr&gt;&lt;td&gt;</v>
      </c>
      <c r="B233">
        <v>360</v>
      </c>
      <c r="C233" t="str">
        <f t="shared" si="4"/>
        <v>&lt;/td&gt;&lt;td&gt;</v>
      </c>
      <c r="D233">
        <f t="shared" si="4"/>
        <v>303</v>
      </c>
      <c r="E233" t="str">
        <f t="shared" si="4"/>
        <v>&lt;/td&gt;&lt;/tr&gt;</v>
      </c>
    </row>
    <row r="234" ht="12.75">
      <c r="A234" t="s">
        <v>85</v>
      </c>
    </row>
    <row r="235" spans="1:4" ht="12.75">
      <c r="A235" s="4" t="s">
        <v>61</v>
      </c>
      <c r="B235" s="4"/>
      <c r="C235" s="4"/>
      <c r="D235" s="4"/>
    </row>
    <row r="236" spans="1:4" ht="12.75">
      <c r="A236" s="4"/>
      <c r="B236" s="4"/>
      <c r="C236" s="4">
        <v>145</v>
      </c>
      <c r="D236" s="4">
        <v>220</v>
      </c>
    </row>
    <row r="237" spans="1:4" ht="12.75">
      <c r="A237" s="4" t="s">
        <v>183</v>
      </c>
      <c r="B237" s="5">
        <f>SLOPE(D$209:D$233,B$209:B$233)</f>
        <v>0.8471794871794872</v>
      </c>
      <c r="C237" s="4">
        <f>B237*C236+B238</f>
        <v>93.54871794871796</v>
      </c>
      <c r="D237" s="4">
        <f>(D236-B238)/B237</f>
        <v>294.26150121065376</v>
      </c>
    </row>
    <row r="238" spans="1:4" ht="12.75">
      <c r="A238" s="4" t="s">
        <v>184</v>
      </c>
      <c r="B238" s="4">
        <f>INTERCEPT(D$209:D$233,B$209:B$233)</f>
        <v>-29.292307692307688</v>
      </c>
      <c r="C238" s="4"/>
      <c r="D238" s="4"/>
    </row>
    <row r="239" spans="1:4" ht="12.75">
      <c r="A239" s="4" t="s">
        <v>185</v>
      </c>
      <c r="B239" s="4">
        <f>CORREL(D$209:D$233,B$209:B$233)</f>
        <v>0.972985913066719</v>
      </c>
      <c r="C239" s="4"/>
      <c r="D239" s="4"/>
    </row>
    <row r="240" spans="1:4" ht="12.75">
      <c r="A240" s="4" t="s">
        <v>186</v>
      </c>
      <c r="B240" s="4">
        <f>B239^2</f>
        <v>0.9467015870262768</v>
      </c>
      <c r="C240" s="4"/>
      <c r="D240" s="4"/>
    </row>
    <row r="241" spans="1:4" ht="12.75">
      <c r="A241" s="4" t="s">
        <v>33</v>
      </c>
      <c r="B241" s="4"/>
      <c r="C241" s="4"/>
      <c r="D241" s="4"/>
    </row>
    <row r="242" ht="12.75">
      <c r="A242" t="s">
        <v>187</v>
      </c>
    </row>
    <row r="243" ht="12.75">
      <c r="A243" t="s">
        <v>188</v>
      </c>
    </row>
    <row r="244" ht="12.75">
      <c r="A244" t="s">
        <v>189</v>
      </c>
    </row>
    <row r="245" ht="12.75">
      <c r="A245" t="s">
        <v>190</v>
      </c>
    </row>
    <row r="246" ht="12.75">
      <c r="A246" t="s">
        <v>191</v>
      </c>
    </row>
    <row r="247" ht="16.5">
      <c r="A247" s="1" t="s">
        <v>192</v>
      </c>
    </row>
    <row r="248" ht="12.75">
      <c r="A248" t="s">
        <v>193</v>
      </c>
    </row>
    <row r="250" ht="12.75">
      <c r="A250" t="s">
        <v>194</v>
      </c>
    </row>
    <row r="251" ht="12.75">
      <c r="A251" t="s">
        <v>195</v>
      </c>
    </row>
    <row r="252" ht="12.75">
      <c r="A252" t="s">
        <v>196</v>
      </c>
    </row>
    <row r="253" ht="12.75">
      <c r="A253" t="s">
        <v>197</v>
      </c>
    </row>
    <row r="254" ht="12.75">
      <c r="A254" t="s">
        <v>198</v>
      </c>
    </row>
    <row r="255" ht="12.75">
      <c r="A255" t="s">
        <v>199</v>
      </c>
    </row>
    <row r="256" ht="12.75">
      <c r="A256" t="s">
        <v>137</v>
      </c>
    </row>
    <row r="257" ht="12.75">
      <c r="A257" t="s">
        <v>173</v>
      </c>
    </row>
    <row r="258" ht="12.75">
      <c r="A258" t="s">
        <v>55</v>
      </c>
    </row>
    <row r="259" ht="12.75">
      <c r="A259" t="s">
        <v>38</v>
      </c>
    </row>
    <row r="260" ht="12.75">
      <c r="A260" t="s">
        <v>200</v>
      </c>
    </row>
    <row r="261" ht="12.75">
      <c r="A261" t="s">
        <v>201</v>
      </c>
    </row>
    <row r="262" ht="12.75">
      <c r="A262" t="s">
        <v>134</v>
      </c>
    </row>
    <row r="263" ht="12.75">
      <c r="A263" t="s">
        <v>202</v>
      </c>
    </row>
    <row r="264" ht="12.75">
      <c r="A264" t="s">
        <v>203</v>
      </c>
    </row>
    <row r="265" ht="12.75">
      <c r="A265" t="s">
        <v>134</v>
      </c>
    </row>
    <row r="266" ht="12.75">
      <c r="A266" t="s">
        <v>204</v>
      </c>
    </row>
    <row r="267" ht="12.75">
      <c r="A267" t="s">
        <v>205</v>
      </c>
    </row>
    <row r="268" ht="12.75">
      <c r="A268" t="s">
        <v>206</v>
      </c>
    </row>
    <row r="269" ht="12.75">
      <c r="A269" t="s">
        <v>207</v>
      </c>
    </row>
    <row r="270" ht="12.75">
      <c r="A270" t="s">
        <v>203</v>
      </c>
    </row>
    <row r="271" ht="12.75">
      <c r="A271" t="s">
        <v>134</v>
      </c>
    </row>
    <row r="272" ht="12.75">
      <c r="A272" t="s">
        <v>208</v>
      </c>
    </row>
    <row r="273" ht="12.75">
      <c r="A273" t="s">
        <v>209</v>
      </c>
    </row>
    <row r="274" ht="12.75">
      <c r="A274" t="s">
        <v>209</v>
      </c>
    </row>
    <row r="275" ht="12.75">
      <c r="A275" t="s">
        <v>210</v>
      </c>
    </row>
    <row r="276" ht="12.75">
      <c r="A276" t="s">
        <v>203</v>
      </c>
    </row>
    <row r="277" ht="12.75">
      <c r="A277" t="s">
        <v>211</v>
      </c>
    </row>
    <row r="278" ht="12.75">
      <c r="A278" t="s">
        <v>212</v>
      </c>
    </row>
    <row r="279" ht="12.75">
      <c r="A279" t="s">
        <v>213</v>
      </c>
    </row>
    <row r="280" ht="12.75">
      <c r="A280" t="s">
        <v>209</v>
      </c>
    </row>
    <row r="281" ht="12.75">
      <c r="A281" t="s">
        <v>214</v>
      </c>
    </row>
    <row r="282" ht="12.75">
      <c r="A282" t="s">
        <v>203</v>
      </c>
    </row>
    <row r="283" ht="12.75">
      <c r="A283" t="s">
        <v>134</v>
      </c>
    </row>
    <row r="284" ht="12.75">
      <c r="A284" t="s">
        <v>215</v>
      </c>
    </row>
    <row r="285" ht="12.75">
      <c r="A285" t="s">
        <v>216</v>
      </c>
    </row>
    <row r="286" ht="12.75">
      <c r="A286" t="s">
        <v>217</v>
      </c>
    </row>
    <row r="287" ht="12.75">
      <c r="A287" t="s">
        <v>218</v>
      </c>
    </row>
    <row r="288" ht="12.75">
      <c r="A288" t="s">
        <v>219</v>
      </c>
    </row>
    <row r="289" ht="12.75">
      <c r="A289" t="s">
        <v>134</v>
      </c>
    </row>
    <row r="290" ht="12.75">
      <c r="A290" t="s">
        <v>220</v>
      </c>
    </row>
    <row r="291" ht="12.75">
      <c r="A291" t="s">
        <v>221</v>
      </c>
    </row>
    <row r="292" ht="12.75">
      <c r="A292" t="s">
        <v>222</v>
      </c>
    </row>
    <row r="293" ht="12.75">
      <c r="A293" t="s">
        <v>223</v>
      </c>
    </row>
    <row r="294" ht="12.75">
      <c r="A294" t="s">
        <v>203</v>
      </c>
    </row>
    <row r="295" ht="12.75">
      <c r="A295" t="s">
        <v>134</v>
      </c>
    </row>
    <row r="296" ht="12.75">
      <c r="A296" t="s">
        <v>224</v>
      </c>
    </row>
    <row r="297" ht="12.75">
      <c r="A297" t="s">
        <v>225</v>
      </c>
    </row>
    <row r="298" ht="12.75">
      <c r="A298" t="s">
        <v>226</v>
      </c>
    </row>
    <row r="299" ht="12.75">
      <c r="A299" t="s">
        <v>227</v>
      </c>
    </row>
    <row r="300" ht="12.75">
      <c r="A300" t="s">
        <v>203</v>
      </c>
    </row>
    <row r="301" ht="12.75">
      <c r="A301" t="s">
        <v>85</v>
      </c>
    </row>
    <row r="302" ht="12.75">
      <c r="A302" t="s">
        <v>228</v>
      </c>
    </row>
    <row r="303" ht="12.75">
      <c r="A303" t="s">
        <v>134</v>
      </c>
    </row>
    <row r="304" ht="12.75">
      <c r="A304" t="s">
        <v>229</v>
      </c>
    </row>
    <row r="305" ht="12.75">
      <c r="A305" t="s">
        <v>203</v>
      </c>
    </row>
    <row r="306" ht="12.75">
      <c r="A306" t="s">
        <v>134</v>
      </c>
    </row>
    <row r="307" ht="12.75">
      <c r="A307" t="s">
        <v>204</v>
      </c>
    </row>
    <row r="308" ht="12.75">
      <c r="A308" t="s">
        <v>205</v>
      </c>
    </row>
    <row r="309" ht="12.75">
      <c r="A309" t="s">
        <v>206</v>
      </c>
    </row>
    <row r="310" ht="12.75">
      <c r="A310" t="s">
        <v>207</v>
      </c>
    </row>
    <row r="311" ht="12.75">
      <c r="A311" t="s">
        <v>203</v>
      </c>
    </row>
    <row r="312" ht="12.75">
      <c r="A312" t="s">
        <v>134</v>
      </c>
    </row>
    <row r="313" ht="12.75">
      <c r="A313" t="s">
        <v>230</v>
      </c>
    </row>
    <row r="314" ht="12.75">
      <c r="A314" t="s">
        <v>231</v>
      </c>
    </row>
    <row r="315" ht="12.75">
      <c r="A315" t="s">
        <v>209</v>
      </c>
    </row>
    <row r="316" ht="12.75">
      <c r="A316" t="s">
        <v>232</v>
      </c>
    </row>
    <row r="317" ht="12.75">
      <c r="A317" t="s">
        <v>203</v>
      </c>
    </row>
    <row r="318" ht="12.75">
      <c r="A318" t="s">
        <v>134</v>
      </c>
    </row>
    <row r="319" ht="12.75">
      <c r="A319" t="s">
        <v>233</v>
      </c>
    </row>
    <row r="320" ht="12.75">
      <c r="A320" t="s">
        <v>234</v>
      </c>
    </row>
    <row r="321" ht="12.75">
      <c r="A321" t="s">
        <v>209</v>
      </c>
    </row>
    <row r="322" ht="12.75">
      <c r="A322" t="s">
        <v>235</v>
      </c>
    </row>
    <row r="323" ht="12.75">
      <c r="A323" t="s">
        <v>203</v>
      </c>
    </row>
    <row r="324" ht="12.75">
      <c r="A324" t="s">
        <v>134</v>
      </c>
    </row>
    <row r="325" ht="12.75">
      <c r="A325" t="s">
        <v>236</v>
      </c>
    </row>
    <row r="326" ht="12.75">
      <c r="A326" t="s">
        <v>237</v>
      </c>
    </row>
    <row r="327" ht="12.75">
      <c r="A327" t="s">
        <v>209</v>
      </c>
    </row>
    <row r="328" ht="12.75">
      <c r="A328" t="s">
        <v>238</v>
      </c>
    </row>
    <row r="329" ht="12.75">
      <c r="A329" t="s">
        <v>203</v>
      </c>
    </row>
    <row r="330" ht="12.75">
      <c r="A330" t="s">
        <v>134</v>
      </c>
    </row>
    <row r="331" ht="12.75">
      <c r="A331" t="s">
        <v>239</v>
      </c>
    </row>
    <row r="332" ht="12.75">
      <c r="A332" t="s">
        <v>240</v>
      </c>
    </row>
    <row r="333" ht="12.75">
      <c r="A333" t="s">
        <v>209</v>
      </c>
    </row>
    <row r="334" ht="12.75">
      <c r="A334" t="s">
        <v>241</v>
      </c>
    </row>
    <row r="335" ht="12.75">
      <c r="A335" t="s">
        <v>203</v>
      </c>
    </row>
    <row r="336" ht="12.75">
      <c r="A336" t="s">
        <v>85</v>
      </c>
    </row>
    <row r="337" ht="12.75">
      <c r="A337" t="s">
        <v>242</v>
      </c>
    </row>
    <row r="338" ht="12.75">
      <c r="A338" t="s">
        <v>134</v>
      </c>
    </row>
    <row r="339" ht="12.75">
      <c r="A339" t="s">
        <v>204</v>
      </c>
    </row>
    <row r="340" ht="12.75">
      <c r="A340" t="s">
        <v>205</v>
      </c>
    </row>
    <row r="341" ht="12.75">
      <c r="A341" t="s">
        <v>206</v>
      </c>
    </row>
    <row r="342" ht="12.75">
      <c r="A342" t="s">
        <v>207</v>
      </c>
    </row>
    <row r="343" ht="12.75">
      <c r="A343" t="s">
        <v>203</v>
      </c>
    </row>
    <row r="344" ht="12.75">
      <c r="A344" t="s">
        <v>134</v>
      </c>
    </row>
    <row r="345" ht="12.75">
      <c r="A345" t="s">
        <v>243</v>
      </c>
    </row>
    <row r="346" ht="12.75">
      <c r="A346" t="s">
        <v>203</v>
      </c>
    </row>
    <row r="347" ht="12.75">
      <c r="A347" t="s">
        <v>134</v>
      </c>
    </row>
    <row r="348" ht="12.75">
      <c r="A348" t="s">
        <v>244</v>
      </c>
    </row>
    <row r="349" ht="12.75">
      <c r="A349" t="s">
        <v>245</v>
      </c>
    </row>
    <row r="350" ht="12.75">
      <c r="A350" t="s">
        <v>246</v>
      </c>
    </row>
    <row r="351" ht="12.75">
      <c r="A351" t="s">
        <v>247</v>
      </c>
    </row>
    <row r="352" ht="12.75">
      <c r="A352" t="s">
        <v>203</v>
      </c>
    </row>
    <row r="353" ht="12.75">
      <c r="A353" t="s">
        <v>134</v>
      </c>
    </row>
    <row r="354" ht="12.75">
      <c r="A354" t="s">
        <v>248</v>
      </c>
    </row>
    <row r="355" ht="12.75">
      <c r="A355" t="s">
        <v>249</v>
      </c>
    </row>
    <row r="356" ht="12.75">
      <c r="A356" t="s">
        <v>250</v>
      </c>
    </row>
    <row r="357" ht="12.75">
      <c r="A357" t="s">
        <v>251</v>
      </c>
    </row>
    <row r="358" ht="12.75">
      <c r="A358" t="s">
        <v>203</v>
      </c>
    </row>
    <row r="359" ht="12.75">
      <c r="A359" t="s">
        <v>134</v>
      </c>
    </row>
    <row r="360" ht="12.75">
      <c r="A360" s="2" t="s">
        <v>252</v>
      </c>
    </row>
    <row r="361" ht="12.75">
      <c r="A361" s="2" t="s">
        <v>253</v>
      </c>
    </row>
    <row r="362" ht="12.75">
      <c r="A362" s="2" t="s">
        <v>254</v>
      </c>
    </row>
    <row r="363" ht="12.75">
      <c r="A363" s="2" t="s">
        <v>255</v>
      </c>
    </row>
    <row r="364" ht="12.75">
      <c r="A364" t="s">
        <v>256</v>
      </c>
    </row>
    <row r="365" ht="12.75">
      <c r="A365" t="s">
        <v>134</v>
      </c>
    </row>
    <row r="366" ht="12.75">
      <c r="A366" t="s">
        <v>257</v>
      </c>
    </row>
    <row r="367" ht="12.75">
      <c r="A367" t="s">
        <v>209</v>
      </c>
    </row>
    <row r="368" ht="12.75">
      <c r="A368" t="s">
        <v>258</v>
      </c>
    </row>
    <row r="369" ht="12.75">
      <c r="A369" t="s">
        <v>259</v>
      </c>
    </row>
    <row r="370" ht="12.75">
      <c r="A370" t="s">
        <v>203</v>
      </c>
    </row>
    <row r="371" ht="12.75">
      <c r="A371" t="s">
        <v>134</v>
      </c>
    </row>
    <row r="372" ht="12.75">
      <c r="A372" t="s">
        <v>260</v>
      </c>
    </row>
    <row r="373" ht="12.75">
      <c r="A373" t="s">
        <v>209</v>
      </c>
    </row>
    <row r="374" ht="12.75">
      <c r="A374" t="s">
        <v>209</v>
      </c>
    </row>
    <row r="375" ht="12.75">
      <c r="A375" t="s">
        <v>261</v>
      </c>
    </row>
    <row r="376" ht="12.75">
      <c r="A376" t="s">
        <v>203</v>
      </c>
    </row>
    <row r="377" ht="12.75">
      <c r="A377" t="s">
        <v>134</v>
      </c>
    </row>
    <row r="378" ht="12.75">
      <c r="A378" t="s">
        <v>262</v>
      </c>
    </row>
    <row r="379" ht="12.75">
      <c r="A379" t="s">
        <v>209</v>
      </c>
    </row>
    <row r="380" ht="12.75">
      <c r="A380" t="s">
        <v>209</v>
      </c>
    </row>
    <row r="381" ht="12.75">
      <c r="A381" t="s">
        <v>263</v>
      </c>
    </row>
    <row r="382" ht="12.75">
      <c r="A382" t="s">
        <v>219</v>
      </c>
    </row>
    <row r="383" ht="12.75">
      <c r="A383" t="s">
        <v>228</v>
      </c>
    </row>
    <row r="384" ht="12.75">
      <c r="A384" t="s">
        <v>264</v>
      </c>
    </row>
    <row r="385" ht="12.75">
      <c r="A385" t="s">
        <v>134</v>
      </c>
    </row>
    <row r="386" ht="12.75">
      <c r="A386" t="s">
        <v>204</v>
      </c>
    </row>
    <row r="387" ht="12.75">
      <c r="A387" t="s">
        <v>205</v>
      </c>
    </row>
    <row r="388" ht="12.75">
      <c r="A388" t="s">
        <v>206</v>
      </c>
    </row>
    <row r="389" ht="12.75">
      <c r="A389" t="s">
        <v>207</v>
      </c>
    </row>
    <row r="390" ht="12.75">
      <c r="A390" t="s">
        <v>203</v>
      </c>
    </row>
    <row r="391" ht="12.75">
      <c r="A391" t="s">
        <v>134</v>
      </c>
    </row>
    <row r="392" ht="12.75">
      <c r="A392" t="s">
        <v>265</v>
      </c>
    </row>
    <row r="393" ht="12.75">
      <c r="A393" t="s">
        <v>266</v>
      </c>
    </row>
    <row r="394" ht="12.75">
      <c r="A394" t="s">
        <v>267</v>
      </c>
    </row>
    <row r="395" ht="12.75">
      <c r="A395" t="s">
        <v>268</v>
      </c>
    </row>
    <row r="396" ht="12.75">
      <c r="A396" t="s">
        <v>203</v>
      </c>
    </row>
    <row r="397" ht="12.75">
      <c r="A397" t="s">
        <v>134</v>
      </c>
    </row>
    <row r="398" ht="12.75">
      <c r="A398" t="s">
        <v>269</v>
      </c>
    </row>
    <row r="399" ht="12.75">
      <c r="A399" t="s">
        <v>270</v>
      </c>
    </row>
    <row r="400" ht="12.75">
      <c r="A400" t="s">
        <v>209</v>
      </c>
    </row>
    <row r="401" ht="12.75">
      <c r="A401" t="s">
        <v>271</v>
      </c>
    </row>
    <row r="402" ht="12.75">
      <c r="A402" t="s">
        <v>203</v>
      </c>
    </row>
    <row r="403" ht="12.75">
      <c r="A403" t="s">
        <v>134</v>
      </c>
    </row>
    <row r="404" ht="12.75">
      <c r="A404" t="s">
        <v>272</v>
      </c>
    </row>
    <row r="405" ht="12.75">
      <c r="A405" t="s">
        <v>273</v>
      </c>
    </row>
    <row r="406" ht="12.75">
      <c r="A406" t="s">
        <v>209</v>
      </c>
    </row>
    <row r="407" ht="12.75">
      <c r="A407" t="s">
        <v>274</v>
      </c>
    </row>
    <row r="408" ht="12.75">
      <c r="A408" t="s">
        <v>203</v>
      </c>
    </row>
    <row r="409" ht="12.75">
      <c r="A409" t="s">
        <v>211</v>
      </c>
    </row>
    <row r="410" ht="12.75">
      <c r="A410" t="s">
        <v>275</v>
      </c>
    </row>
    <row r="411" ht="12.75">
      <c r="A411" t="s">
        <v>276</v>
      </c>
    </row>
    <row r="412" ht="12.75">
      <c r="A412" t="s">
        <v>277</v>
      </c>
    </row>
    <row r="413" ht="12.75">
      <c r="A413" t="s">
        <v>278</v>
      </c>
    </row>
    <row r="414" ht="12.75">
      <c r="A414" t="s">
        <v>219</v>
      </c>
    </row>
    <row r="415" ht="12.75">
      <c r="A415" t="s">
        <v>134</v>
      </c>
    </row>
    <row r="416" ht="12.75">
      <c r="A416" t="s">
        <v>279</v>
      </c>
    </row>
    <row r="417" ht="12.75">
      <c r="A417" t="s">
        <v>280</v>
      </c>
    </row>
    <row r="418" ht="12.75">
      <c r="A418" t="s">
        <v>276</v>
      </c>
    </row>
    <row r="419" ht="12.75">
      <c r="A419" t="s">
        <v>281</v>
      </c>
    </row>
    <row r="420" ht="12.75">
      <c r="A420" t="s">
        <v>282</v>
      </c>
    </row>
    <row r="421" ht="12.75">
      <c r="A421" t="s">
        <v>203</v>
      </c>
    </row>
    <row r="422" ht="12.75">
      <c r="A422" t="s">
        <v>134</v>
      </c>
    </row>
    <row r="423" ht="12.75">
      <c r="A423" t="s">
        <v>283</v>
      </c>
    </row>
    <row r="424" ht="12.75">
      <c r="A424" t="s">
        <v>209</v>
      </c>
    </row>
    <row r="425" ht="12.75">
      <c r="A425" t="s">
        <v>284</v>
      </c>
    </row>
    <row r="426" ht="12.75">
      <c r="A426" t="s">
        <v>209</v>
      </c>
    </row>
    <row r="427" ht="12.75">
      <c r="A427" t="s">
        <v>203</v>
      </c>
    </row>
    <row r="428" ht="12.75">
      <c r="A428" t="s">
        <v>134</v>
      </c>
    </row>
    <row r="429" ht="12.75">
      <c r="A429" t="s">
        <v>285</v>
      </c>
    </row>
    <row r="430" ht="12.75">
      <c r="A430" t="s">
        <v>203</v>
      </c>
    </row>
    <row r="431" ht="12.75">
      <c r="A431" t="s">
        <v>134</v>
      </c>
    </row>
    <row r="432" ht="12.75">
      <c r="A432" t="s">
        <v>286</v>
      </c>
    </row>
    <row r="433" ht="12.75">
      <c r="A433" t="s">
        <v>273</v>
      </c>
    </row>
    <row r="434" ht="12.75">
      <c r="A434" t="s">
        <v>209</v>
      </c>
    </row>
    <row r="435" ht="12.75">
      <c r="A435" t="s">
        <v>287</v>
      </c>
    </row>
    <row r="436" ht="12.75">
      <c r="A436" t="s">
        <v>203</v>
      </c>
    </row>
    <row r="437" ht="12.75">
      <c r="A437" t="s">
        <v>134</v>
      </c>
    </row>
    <row r="438" ht="12.75">
      <c r="A438" t="s">
        <v>288</v>
      </c>
    </row>
    <row r="439" ht="12.75">
      <c r="A439" t="s">
        <v>289</v>
      </c>
    </row>
    <row r="440" ht="12.75">
      <c r="A440" t="s">
        <v>290</v>
      </c>
    </row>
    <row r="441" ht="12.75">
      <c r="A441" t="s">
        <v>291</v>
      </c>
    </row>
    <row r="442" ht="12.75">
      <c r="A442" t="s">
        <v>203</v>
      </c>
    </row>
    <row r="443" ht="12.75">
      <c r="A443" t="s">
        <v>134</v>
      </c>
    </row>
    <row r="444" ht="12.75">
      <c r="A444" t="s">
        <v>292</v>
      </c>
    </row>
    <row r="445" ht="12.75">
      <c r="A445" t="s">
        <v>293</v>
      </c>
    </row>
    <row r="446" ht="12.75">
      <c r="A446" t="s">
        <v>209</v>
      </c>
    </row>
    <row r="447" ht="12.75">
      <c r="A447" t="s">
        <v>294</v>
      </c>
    </row>
    <row r="448" ht="12.75">
      <c r="A448" t="s">
        <v>203</v>
      </c>
    </row>
    <row r="449" ht="12.75">
      <c r="A449" t="s">
        <v>85</v>
      </c>
    </row>
    <row r="450" ht="12.75">
      <c r="A450" t="s">
        <v>6</v>
      </c>
    </row>
    <row r="451" ht="12.75">
      <c r="A451" t="s">
        <v>295</v>
      </c>
    </row>
    <row r="452" ht="12.75">
      <c r="A452" t="s">
        <v>296</v>
      </c>
    </row>
    <row r="453" ht="12.75">
      <c r="A453" t="s">
        <v>297</v>
      </c>
    </row>
    <row r="454" ht="12.75">
      <c r="A454" t="s">
        <v>298</v>
      </c>
    </row>
    <row r="455" ht="12.75">
      <c r="A455" t="s">
        <v>299</v>
      </c>
    </row>
    <row r="456" ht="12.75">
      <c r="A456" t="s">
        <v>300</v>
      </c>
    </row>
    <row r="457" ht="12.75">
      <c r="A457" t="s">
        <v>55</v>
      </c>
    </row>
    <row r="458" ht="12.75">
      <c r="A458" t="s">
        <v>301</v>
      </c>
    </row>
    <row r="459" ht="12.75">
      <c r="A459" t="s">
        <v>302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examination html in spreadsheet</dc:title>
  <dc:subject/>
  <dc:creator>Dana Lee LIng</dc:creator>
  <cp:keywords/>
  <dc:description/>
  <cp:lastModifiedBy>Dana Lee Ling</cp:lastModifiedBy>
  <cp:lastPrinted>1601-01-01T00:03:23Z</cp:lastPrinted>
  <dcterms:created xsi:type="dcterms:W3CDTF">2005-12-19T01:27:52Z</dcterms:created>
  <dcterms:modified xsi:type="dcterms:W3CDTF">2005-12-19T01:43:24Z</dcterms:modified>
  <cp:category/>
  <cp:version/>
  <cp:contentType/>
  <cp:contentStatus/>
  <cp:revision>1</cp:revision>
</cp:coreProperties>
</file>