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45" windowHeight="9885" activeTab="5"/>
  </bookViews>
  <sheets>
    <sheet name="1.Directions" sheetId="1" r:id="rId1"/>
    <sheet name="PERFORMANCE ITEMS" sheetId="2" r:id="rId2"/>
    <sheet name="5.Budget_Items" sheetId="3" r:id="rId3"/>
    <sheet name="Activity Cost" sheetId="4" r:id="rId4"/>
    <sheet name="Pay Levels" sheetId="5" state="hidden" r:id="rId5"/>
    <sheet name="line item" sheetId="6" r:id="rId6"/>
    <sheet name="Summary" sheetId="7" r:id="rId7"/>
  </sheets>
  <definedNames>
    <definedName name="_xlnm.Print_Area" localSheetId="6">'Summary'!$A$2:$L$10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D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deficiency roselle consolidation..increases vs salary</t>
        </r>
      </text>
    </comment>
    <comment ref="B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travel reduced to 10k by pres daisy in all vps mtng 10/25/2019</t>
        </r>
      </text>
    </comment>
  </commentList>
</comments>
</file>

<file path=xl/sharedStrings.xml><?xml version="1.0" encoding="utf-8"?>
<sst xmlns="http://schemas.openxmlformats.org/spreadsheetml/2006/main" count="226" uniqueCount="92">
  <si>
    <t xml:space="preserve"> </t>
  </si>
  <si>
    <t>Travel</t>
  </si>
  <si>
    <t>Destination</t>
  </si>
  <si>
    <t>Domestic</t>
  </si>
  <si>
    <t>International</t>
  </si>
  <si>
    <t>Name</t>
  </si>
  <si>
    <t>Other Current Expenses (OCE)</t>
  </si>
  <si>
    <t>type</t>
  </si>
  <si>
    <t>Fill in the benefit line items</t>
  </si>
  <si>
    <t>Retirement</t>
  </si>
  <si>
    <t>Housing</t>
  </si>
  <si>
    <t>Total</t>
  </si>
  <si>
    <t>1. Performance items</t>
  </si>
  <si>
    <t>4. Budget Items</t>
  </si>
  <si>
    <t>5. Summary</t>
  </si>
  <si>
    <t xml:space="preserve"> </t>
  </si>
  <si>
    <t>Objective</t>
  </si>
  <si>
    <t>AdjustedSalary</t>
  </si>
  <si>
    <t>Sal + Benefits</t>
  </si>
  <si>
    <t>Salary</t>
  </si>
  <si>
    <t>Performance Items</t>
  </si>
  <si>
    <t>TA amount</t>
  </si>
  <si>
    <t>SUMMARY OF ACTIVITY COSTS</t>
  </si>
  <si>
    <t>ACTIVITIES</t>
  </si>
  <si>
    <t>Amount</t>
  </si>
  <si>
    <t>Check summary for your total budget amounts</t>
  </si>
  <si>
    <t>Current Salary</t>
  </si>
  <si>
    <t>2. Pay Level</t>
  </si>
  <si>
    <t>Adjust your personnel salaries according to expected step increments or increases</t>
  </si>
  <si>
    <t>Directions</t>
  </si>
  <si>
    <t>Person</t>
  </si>
  <si>
    <t>% Time</t>
  </si>
  <si>
    <t>Cost</t>
  </si>
  <si>
    <t>TOTAL</t>
  </si>
  <si>
    <t>UNIT</t>
  </si>
  <si>
    <t>TRAVEL</t>
  </si>
  <si>
    <t>OCE</t>
  </si>
  <si>
    <t>Fixed Assets</t>
  </si>
  <si>
    <t>3. Fringe Benefits</t>
  </si>
  <si>
    <t xml:space="preserve">Strategy/Activity </t>
  </si>
  <si>
    <t>Base + Step Incr</t>
  </si>
  <si>
    <t>FIXED ASSETS</t>
  </si>
  <si>
    <t>COST</t>
  </si>
  <si>
    <t xml:space="preserve">Fill in your office or division performance items.  </t>
  </si>
  <si>
    <t>Fill in your Budget Items</t>
  </si>
  <si>
    <t>Amount</t>
  </si>
  <si>
    <t xml:space="preserve"> </t>
  </si>
  <si>
    <t>Computers</t>
  </si>
  <si>
    <t>College of Micronesia-FSM</t>
  </si>
  <si>
    <t>Line Items</t>
  </si>
  <si>
    <t>Budget Category</t>
  </si>
  <si>
    <t>SS</t>
  </si>
  <si>
    <t>FSM Health/Ins</t>
  </si>
  <si>
    <t>Group Life</t>
  </si>
  <si>
    <t xml:space="preserve">Activity </t>
  </si>
  <si>
    <t>XX</t>
  </si>
  <si>
    <t>Raise the visibility and stature of the college</t>
  </si>
  <si>
    <t>better working relationship with stakeholders</t>
  </si>
  <si>
    <t>annual fundraising goal met</t>
  </si>
  <si>
    <t>awareness of concerns before they become problems</t>
  </si>
  <si>
    <t>targeted needs funded</t>
  </si>
  <si>
    <t>Ensure financial sustainability of the college</t>
  </si>
  <si>
    <t>continuous quality improvement practices sustained</t>
  </si>
  <si>
    <t>Supplies and materials</t>
  </si>
  <si>
    <t>Fundraising</t>
  </si>
  <si>
    <t>BOR Travel</t>
  </si>
  <si>
    <t>Supplies and Materials</t>
  </si>
  <si>
    <t>Fund Raising</t>
  </si>
  <si>
    <t>Professional Development</t>
  </si>
  <si>
    <t>Expenditure Budget-FY 2022</t>
  </si>
  <si>
    <t>BOR</t>
  </si>
  <si>
    <t>Office/Division's Name</t>
  </si>
  <si>
    <t>Unit's Mission Statement</t>
  </si>
  <si>
    <t xml:space="preserve"> Administrative Unit Outcome
</t>
  </si>
  <si>
    <t>Strategies and Steps</t>
  </si>
  <si>
    <t>Targets</t>
  </si>
  <si>
    <t xml:space="preserve"> To remain fully accredited</t>
  </si>
  <si>
    <t>Board of Regents</t>
  </si>
  <si>
    <t>1. In partnership with the President develop a stakeholder management plan</t>
  </si>
  <si>
    <t>2. Ensure the development and implementation of a media plan to regularly showcase the college</t>
  </si>
  <si>
    <t>3. Approve and monitor the viable endowment fundraising plan</t>
  </si>
  <si>
    <t>4. Explore other fund sources for special need and CIP</t>
  </si>
  <si>
    <t>5 Ensure currency of the strategic plan and institutional plans</t>
  </si>
  <si>
    <t>Improve the efficiency and effectiveness of the college operations and programs</t>
  </si>
  <si>
    <t>6 Hold quarterly meetings (per campuses) to monitor progress</t>
  </si>
  <si>
    <t>PROF DEV</t>
  </si>
  <si>
    <t>To remain fully accredited</t>
  </si>
  <si>
    <t>Meet annual fundraising goal</t>
  </si>
  <si>
    <t>Sustain continuous quality improvement practices</t>
  </si>
  <si>
    <t>To better working relationship with stakeholders</t>
  </si>
  <si>
    <t>Fund targeted needs</t>
  </si>
  <si>
    <t>Be aware of concerns before they become problems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</si>
</sst>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_(&quot;US$&quot;* #,##0_);_(&quot;US$&quot;* \(#,##0\);_(&quot;US$&quot;* &quot;-&quot;_);_(@_)"/>
    <numFmt numFmtId="169" formatCode="_(&quot;US$&quot;* #,##0.00_);_(&quot;US$&quot;* \(#,##0.00\);_(&quot;US$&quot;* &quot;-&quot;??_);_(@_)"/>
    <numFmt numFmtId="170" formatCode="_(&quot;$&quot;* #,##0_);_(&quot;$&quot;* \(#,##0\);_(&quot;$&quot;* &quot;-&quot;??_);_(@_)"/>
    <numFmt numFmtId="171" formatCode="0.0%"/>
    <numFmt numFmtId="172" formatCode="0.0"/>
    <numFmt numFmtId="173" formatCode="&quot;$&quot;#,##0"/>
    <numFmt numFmtId="174" formatCode="_(* #,##0_);_(* \(#,##0\);_(* &quot;-&quot;??_);_(@_)"/>
    <numFmt numFmtId="175" formatCode="_(* #,##0.000_);_(* \(#,##0.000\);_(* &quot;-&quot;??_);_(@_)"/>
    <numFmt numFmtId="176" formatCode="_(* #,##0.0_);_(* \(#,##0.0\);_(* &quot;-&quot;??_);_(@_)"/>
    <numFmt numFmtId="177" formatCode="_(&quot;$&quot;* #,##0.0_);_(&quot;$&quot;* \(#,##0.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"/>
      <color indexed="8"/>
      <name val="Calibri"/>
      <family val="2"/>
    </font>
    <font>
      <sz val="8"/>
      <name val="Verdana"/>
      <family val="2"/>
    </font>
    <font>
      <sz val="9"/>
      <name val="Helvetica Neue"/>
      <family val="0"/>
    </font>
    <font>
      <b/>
      <sz val="11"/>
      <color indexed="8"/>
      <name val="Helvetica Neue"/>
      <family val="0"/>
    </font>
    <font>
      <sz val="11"/>
      <color indexed="8"/>
      <name val="Helvetica Neue"/>
      <family val="0"/>
    </font>
    <font>
      <b/>
      <sz val="12"/>
      <color indexed="8"/>
      <name val="Helvetica Neue"/>
      <family val="0"/>
    </font>
    <font>
      <sz val="16"/>
      <color indexed="8"/>
      <name val="Helvetica Neue"/>
      <family val="0"/>
    </font>
    <font>
      <b/>
      <sz val="16"/>
      <color indexed="8"/>
      <name val="Helvetica Neue"/>
      <family val="0"/>
    </font>
    <font>
      <sz val="12"/>
      <color indexed="8"/>
      <name val="Helvetica Neue"/>
      <family val="0"/>
    </font>
    <font>
      <b/>
      <sz val="10"/>
      <name val="Helvetica Neue"/>
      <family val="0"/>
    </font>
    <font>
      <sz val="10"/>
      <name val="Helvetica Neue"/>
      <family val="0"/>
    </font>
    <font>
      <sz val="11"/>
      <name val="Helvetica Neue"/>
      <family val="0"/>
    </font>
    <font>
      <b/>
      <sz val="11"/>
      <name val="Helvetica Neue"/>
      <family val="0"/>
    </font>
    <font>
      <b/>
      <sz val="9"/>
      <name val="Helvetica Neue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sz val="14"/>
      <color indexed="8"/>
      <name val="Helvetica Neue"/>
      <family val="0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sz val="11"/>
      <color indexed="10"/>
      <name val="Calibri"/>
      <family val="2"/>
    </font>
    <font>
      <sz val="11"/>
      <color indexed="10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Helvetica Neue"/>
      <family val="0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9" fontId="0" fillId="0" borderId="0" xfId="57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44" fontId="4" fillId="0" borderId="13" xfId="44" applyFont="1" applyBorder="1" applyAlignment="1">
      <alignment/>
    </xf>
    <xf numFmtId="0" fontId="10" fillId="35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33" borderId="0" xfId="0" applyFont="1" applyFill="1" applyAlignment="1">
      <alignment/>
    </xf>
    <xf numFmtId="9" fontId="5" fillId="0" borderId="0" xfId="57" applyFont="1" applyAlignment="1">
      <alignment/>
    </xf>
    <xf numFmtId="9" fontId="3" fillId="0" borderId="0" xfId="57" applyFont="1" applyAlignment="1">
      <alignment/>
    </xf>
    <xf numFmtId="9" fontId="4" fillId="0" borderId="0" xfId="57" applyFont="1" applyAlignment="1">
      <alignment/>
    </xf>
    <xf numFmtId="0" fontId="4" fillId="33" borderId="15" xfId="0" applyFont="1" applyFill="1" applyBorder="1" applyAlignment="1">
      <alignment/>
    </xf>
    <xf numFmtId="0" fontId="5" fillId="0" borderId="0" xfId="0" applyFont="1" applyAlignment="1">
      <alignment/>
    </xf>
    <xf numFmtId="43" fontId="4" fillId="0" borderId="0" xfId="42" applyFont="1" applyAlignment="1">
      <alignment/>
    </xf>
    <xf numFmtId="43" fontId="4" fillId="0" borderId="0" xfId="42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11" fillId="0" borderId="0" xfId="0" applyFont="1" applyAlignment="1">
      <alignment/>
    </xf>
    <xf numFmtId="44" fontId="11" fillId="0" borderId="0" xfId="44" applyFont="1" applyAlignment="1">
      <alignment/>
    </xf>
    <xf numFmtId="0" fontId="11" fillId="35" borderId="14" xfId="0" applyFont="1" applyFill="1" applyBorder="1" applyAlignment="1">
      <alignment/>
    </xf>
    <xf numFmtId="0" fontId="3" fillId="0" borderId="16" xfId="0" applyFont="1" applyBorder="1" applyAlignment="1">
      <alignment/>
    </xf>
    <xf numFmtId="43" fontId="4" fillId="0" borderId="17" xfId="0" applyNumberFormat="1" applyFont="1" applyBorder="1" applyAlignment="1">
      <alignment/>
    </xf>
    <xf numFmtId="0" fontId="4" fillId="35" borderId="18" xfId="0" applyFont="1" applyFill="1" applyBorder="1" applyAlignment="1">
      <alignment/>
    </xf>
    <xf numFmtId="43" fontId="4" fillId="0" borderId="17" xfId="42" applyFont="1" applyBorder="1" applyAlignment="1">
      <alignment/>
    </xf>
    <xf numFmtId="0" fontId="4" fillId="0" borderId="17" xfId="0" applyFont="1" applyBorder="1" applyAlignment="1">
      <alignment/>
    </xf>
    <xf numFmtId="44" fontId="4" fillId="0" borderId="16" xfId="0" applyNumberFormat="1" applyFont="1" applyBorder="1" applyAlignment="1">
      <alignment/>
    </xf>
    <xf numFmtId="0" fontId="3" fillId="35" borderId="18" xfId="0" applyFont="1" applyFill="1" applyBorder="1" applyAlignment="1">
      <alignment/>
    </xf>
    <xf numFmtId="43" fontId="4" fillId="0" borderId="10" xfId="42" applyFont="1" applyBorder="1" applyAlignment="1">
      <alignment/>
    </xf>
    <xf numFmtId="43" fontId="9" fillId="33" borderId="19" xfId="42" applyFont="1" applyFill="1" applyBorder="1" applyAlignment="1">
      <alignment horizontal="center"/>
    </xf>
    <xf numFmtId="43" fontId="4" fillId="0" borderId="0" xfId="42" applyFont="1" applyBorder="1" applyAlignment="1">
      <alignment/>
    </xf>
    <xf numFmtId="43" fontId="11" fillId="0" borderId="20" xfId="42" applyFont="1" applyBorder="1" applyAlignment="1">
      <alignment/>
    </xf>
    <xf numFmtId="43" fontId="4" fillId="0" borderId="10" xfId="42" applyFont="1" applyFill="1" applyBorder="1" applyAlignment="1">
      <alignment/>
    </xf>
    <xf numFmtId="170" fontId="9" fillId="34" borderId="15" xfId="44" applyNumberFormat="1" applyFont="1" applyFill="1" applyBorder="1" applyAlignment="1">
      <alignment horizontal="center"/>
    </xf>
    <xf numFmtId="43" fontId="4" fillId="0" borderId="16" xfId="42" applyFont="1" applyBorder="1" applyAlignment="1">
      <alignment/>
    </xf>
    <xf numFmtId="0" fontId="0" fillId="0" borderId="0" xfId="0" applyBorder="1" applyAlignment="1">
      <alignment/>
    </xf>
    <xf numFmtId="44" fontId="2" fillId="0" borderId="0" xfId="44" applyFont="1" applyBorder="1" applyAlignment="1">
      <alignment/>
    </xf>
    <xf numFmtId="0" fontId="2" fillId="33" borderId="12" xfId="0" applyFont="1" applyFill="1" applyBorder="1" applyAlignment="1">
      <alignment/>
    </xf>
    <xf numFmtId="44" fontId="13" fillId="33" borderId="15" xfId="44" applyFont="1" applyFill="1" applyBorder="1" applyAlignment="1">
      <alignment horizontal="center"/>
    </xf>
    <xf numFmtId="44" fontId="13" fillId="33" borderId="19" xfId="44" applyFont="1" applyFill="1" applyBorder="1" applyAlignment="1">
      <alignment horizontal="center"/>
    </xf>
    <xf numFmtId="0" fontId="13" fillId="33" borderId="21" xfId="0" applyFont="1" applyFill="1" applyBorder="1" applyAlignment="1">
      <alignment/>
    </xf>
    <xf numFmtId="44" fontId="13" fillId="33" borderId="10" xfId="44" applyFont="1" applyFill="1" applyBorder="1" applyAlignment="1">
      <alignment horizontal="center"/>
    </xf>
    <xf numFmtId="44" fontId="13" fillId="33" borderId="22" xfId="44" applyFont="1" applyFill="1" applyBorder="1" applyAlignment="1">
      <alignment horizontal="center"/>
    </xf>
    <xf numFmtId="172" fontId="13" fillId="0" borderId="23" xfId="0" applyNumberFormat="1" applyFont="1" applyBorder="1" applyAlignment="1">
      <alignment horizontal="center"/>
    </xf>
    <xf numFmtId="171" fontId="2" fillId="0" borderId="23" xfId="44" applyNumberFormat="1" applyFont="1" applyBorder="1" applyAlignment="1">
      <alignment/>
    </xf>
    <xf numFmtId="0" fontId="13" fillId="0" borderId="23" xfId="0" applyFont="1" applyBorder="1" applyAlignment="1">
      <alignment/>
    </xf>
    <xf numFmtId="44" fontId="4" fillId="0" borderId="0" xfId="44" applyFont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73" fontId="2" fillId="0" borderId="23" xfId="44" applyNumberFormat="1" applyFont="1" applyBorder="1" applyAlignment="1">
      <alignment/>
    </xf>
    <xf numFmtId="4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14" fillId="0" borderId="0" xfId="0" applyFont="1" applyBorder="1" applyAlignment="1">
      <alignment/>
    </xf>
    <xf numFmtId="170" fontId="3" fillId="0" borderId="16" xfId="0" applyNumberFormat="1" applyFont="1" applyBorder="1" applyAlignment="1">
      <alignment/>
    </xf>
    <xf numFmtId="170" fontId="9" fillId="33" borderId="20" xfId="44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3" fontId="2" fillId="0" borderId="23" xfId="42" applyNumberFormat="1" applyFont="1" applyBorder="1" applyAlignment="1">
      <alignment/>
    </xf>
    <xf numFmtId="170" fontId="3" fillId="0" borderId="0" xfId="44" applyNumberFormat="1" applyFont="1" applyAlignment="1">
      <alignment/>
    </xf>
    <xf numFmtId="170" fontId="3" fillId="0" borderId="0" xfId="0" applyNumberFormat="1" applyFont="1" applyAlignment="1">
      <alignment/>
    </xf>
    <xf numFmtId="170" fontId="4" fillId="0" borderId="13" xfId="44" applyNumberFormat="1" applyFont="1" applyBorder="1" applyAlignment="1">
      <alignment/>
    </xf>
    <xf numFmtId="170" fontId="11" fillId="0" borderId="0" xfId="44" applyNumberFormat="1" applyFont="1" applyAlignment="1">
      <alignment/>
    </xf>
    <xf numFmtId="170" fontId="4" fillId="0" borderId="16" xfId="44" applyNumberFormat="1" applyFont="1" applyBorder="1" applyAlignment="1">
      <alignment/>
    </xf>
    <xf numFmtId="174" fontId="10" fillId="0" borderId="20" xfId="42" applyNumberFormat="1" applyFont="1" applyBorder="1" applyAlignment="1">
      <alignment/>
    </xf>
    <xf numFmtId="174" fontId="4" fillId="0" borderId="17" xfId="42" applyNumberFormat="1" applyFont="1" applyBorder="1" applyAlignment="1">
      <alignment/>
    </xf>
    <xf numFmtId="174" fontId="11" fillId="0" borderId="20" xfId="42" applyNumberFormat="1" applyFont="1" applyBorder="1" applyAlignment="1">
      <alignment/>
    </xf>
    <xf numFmtId="170" fontId="0" fillId="0" borderId="0" xfId="44" applyNumberFormat="1" applyFont="1" applyAlignment="1">
      <alignment/>
    </xf>
    <xf numFmtId="170" fontId="15" fillId="0" borderId="0" xfId="44" applyNumberFormat="1" applyFont="1" applyAlignment="1">
      <alignment/>
    </xf>
    <xf numFmtId="170" fontId="13" fillId="0" borderId="23" xfId="44" applyNumberFormat="1" applyFont="1" applyBorder="1" applyAlignment="1">
      <alignment/>
    </xf>
    <xf numFmtId="170" fontId="2" fillId="0" borderId="23" xfId="44" applyNumberFormat="1" applyFont="1" applyBorder="1" applyAlignment="1">
      <alignment/>
    </xf>
    <xf numFmtId="170" fontId="3" fillId="0" borderId="0" xfId="44" applyNumberFormat="1" applyFont="1" applyBorder="1" applyAlignment="1">
      <alignment/>
    </xf>
    <xf numFmtId="44" fontId="4" fillId="0" borderId="0" xfId="0" applyNumberFormat="1" applyFont="1" applyFill="1" applyAlignment="1">
      <alignment/>
    </xf>
    <xf numFmtId="0" fontId="4" fillId="0" borderId="23" xfId="0" applyFont="1" applyBorder="1" applyAlignment="1">
      <alignment/>
    </xf>
    <xf numFmtId="0" fontId="56" fillId="0" borderId="0" xfId="0" applyFont="1" applyFill="1" applyAlignment="1">
      <alignment/>
    </xf>
    <xf numFmtId="44" fontId="56" fillId="0" borderId="0" xfId="0" applyNumberFormat="1" applyFont="1" applyFill="1" applyAlignment="1">
      <alignment/>
    </xf>
    <xf numFmtId="43" fontId="4" fillId="0" borderId="0" xfId="42" applyFont="1" applyFill="1" applyAlignment="1">
      <alignment/>
    </xf>
    <xf numFmtId="44" fontId="11" fillId="0" borderId="0" xfId="44" applyFont="1" applyFill="1" applyAlignment="1">
      <alignment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4" fillId="0" borderId="26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170" fontId="9" fillId="0" borderId="15" xfId="44" applyNumberFormat="1" applyFont="1" applyFill="1" applyBorder="1" applyAlignment="1">
      <alignment horizontal="center"/>
    </xf>
    <xf numFmtId="170" fontId="4" fillId="0" borderId="0" xfId="0" applyNumberFormat="1" applyFont="1" applyAlignment="1">
      <alignment/>
    </xf>
    <xf numFmtId="7" fontId="0" fillId="0" borderId="0" xfId="44" applyNumberFormat="1" applyFont="1" applyAlignment="1">
      <alignment/>
    </xf>
    <xf numFmtId="44" fontId="0" fillId="0" borderId="0" xfId="44" applyFont="1" applyAlignment="1">
      <alignment/>
    </xf>
    <xf numFmtId="170" fontId="0" fillId="0" borderId="10" xfId="44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3" fillId="0" borderId="28" xfId="0" applyFont="1" applyBorder="1" applyAlignment="1">
      <alignment/>
    </xf>
    <xf numFmtId="44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35" borderId="30" xfId="0" applyFont="1" applyFill="1" applyBorder="1" applyAlignment="1">
      <alignment/>
    </xf>
    <xf numFmtId="43" fontId="11" fillId="0" borderId="29" xfId="42" applyFont="1" applyBorder="1" applyAlignment="1">
      <alignment/>
    </xf>
    <xf numFmtId="43" fontId="4" fillId="0" borderId="29" xfId="42" applyFont="1" applyBorder="1" applyAlignment="1">
      <alignment/>
    </xf>
    <xf numFmtId="170" fontId="3" fillId="0" borderId="31" xfId="44" applyNumberFormat="1" applyFont="1" applyBorder="1" applyAlignment="1">
      <alignment/>
    </xf>
    <xf numFmtId="170" fontId="4" fillId="0" borderId="27" xfId="44" applyNumberFormat="1" applyFont="1" applyBorder="1" applyAlignment="1">
      <alignment/>
    </xf>
    <xf numFmtId="0" fontId="3" fillId="0" borderId="31" xfId="0" applyFont="1" applyBorder="1" applyAlignment="1">
      <alignment/>
    </xf>
    <xf numFmtId="0" fontId="7" fillId="0" borderId="11" xfId="0" applyFont="1" applyFill="1" applyBorder="1" applyAlignment="1">
      <alignment vertical="top"/>
    </xf>
    <xf numFmtId="0" fontId="20" fillId="36" borderId="2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23" xfId="0" applyNumberFormat="1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vertical="top" wrapText="1"/>
    </xf>
    <xf numFmtId="0" fontId="22" fillId="0" borderId="27" xfId="0" applyNumberFormat="1" applyFont="1" applyFill="1" applyBorder="1" applyAlignment="1">
      <alignment horizontal="left" vertical="center" wrapText="1"/>
    </xf>
    <xf numFmtId="0" fontId="22" fillId="0" borderId="23" xfId="0" applyNumberFormat="1" applyFont="1" applyFill="1" applyBorder="1" applyAlignment="1">
      <alignment vertical="top" wrapText="1"/>
    </xf>
    <xf numFmtId="0" fontId="22" fillId="0" borderId="23" xfId="0" applyNumberFormat="1" applyFont="1" applyBorder="1" applyAlignment="1">
      <alignment horizontal="left" vertical="top" wrapText="1"/>
    </xf>
    <xf numFmtId="0" fontId="22" fillId="0" borderId="27" xfId="0" applyNumberFormat="1" applyFont="1" applyFill="1" applyBorder="1" applyAlignment="1">
      <alignment horizontal="left" vertical="top" wrapText="1"/>
    </xf>
    <xf numFmtId="0" fontId="20" fillId="36" borderId="23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1" fillId="0" borderId="23" xfId="0" applyFont="1" applyBorder="1" applyAlignment="1">
      <alignment horizontal="left" vertical="center" wrapText="1"/>
    </xf>
    <xf numFmtId="0" fontId="21" fillId="0" borderId="27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0" fontId="7" fillId="33" borderId="23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left" vertical="top"/>
    </xf>
    <xf numFmtId="0" fontId="19" fillId="0" borderId="11" xfId="0" applyNumberFormat="1" applyFont="1" applyFill="1" applyBorder="1" applyAlignment="1">
      <alignment horizontal="left" vertical="top" wrapText="1"/>
    </xf>
    <xf numFmtId="0" fontId="19" fillId="0" borderId="25" xfId="0" applyNumberFormat="1" applyFont="1" applyFill="1" applyBorder="1" applyAlignment="1">
      <alignment horizontal="left" vertical="top" wrapText="1"/>
    </xf>
    <xf numFmtId="0" fontId="5" fillId="37" borderId="24" xfId="0" applyFont="1" applyFill="1" applyBorder="1" applyAlignment="1">
      <alignment horizontal="left" vertical="top" wrapText="1"/>
    </xf>
    <xf numFmtId="0" fontId="5" fillId="37" borderId="11" xfId="0" applyFont="1" applyFill="1" applyBorder="1" applyAlignment="1">
      <alignment horizontal="left" vertical="top"/>
    </xf>
    <xf numFmtId="0" fontId="5" fillId="37" borderId="25" xfId="0" applyFont="1" applyFill="1" applyBorder="1" applyAlignment="1">
      <alignment horizontal="left" vertical="top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1" fontId="9" fillId="33" borderId="0" xfId="44" applyNumberFormat="1" applyFont="1" applyFill="1" applyBorder="1" applyAlignment="1">
      <alignment horizontal="center"/>
    </xf>
    <xf numFmtId="44" fontId="12" fillId="0" borderId="0" xfId="44" applyFont="1" applyBorder="1" applyAlignment="1">
      <alignment horizontal="left"/>
    </xf>
    <xf numFmtId="0" fontId="0" fillId="0" borderId="0" xfId="0" applyAlignment="1">
      <alignment horizontal="center"/>
    </xf>
    <xf numFmtId="49" fontId="4" fillId="36" borderId="24" xfId="0" applyNumberFormat="1" applyFont="1" applyFill="1" applyBorder="1" applyAlignment="1">
      <alignment horizontal="left" vertical="center" wrapText="1"/>
    </xf>
    <xf numFmtId="49" fontId="4" fillId="36" borderId="11" xfId="0" applyNumberFormat="1" applyFont="1" applyFill="1" applyBorder="1" applyAlignment="1">
      <alignment horizontal="left" vertical="center" wrapText="1"/>
    </xf>
    <xf numFmtId="49" fontId="4" fillId="36" borderId="25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4" fillId="0" borderId="2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36" borderId="24" xfId="0" applyFont="1" applyFill="1" applyBorder="1" applyAlignment="1">
      <alignment horizontal="left" vertical="center" wrapText="1"/>
    </xf>
    <xf numFmtId="0" fontId="0" fillId="36" borderId="11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9.421875" style="6" customWidth="1"/>
    <col min="2" max="5" width="8.7109375" style="6" customWidth="1"/>
    <col min="6" max="6" width="12.7109375" style="6" customWidth="1"/>
    <col min="7" max="11" width="8.7109375" style="6" customWidth="1"/>
  </cols>
  <sheetData>
    <row r="1" spans="1:6" ht="20.25">
      <c r="A1" s="9" t="s">
        <v>29</v>
      </c>
      <c r="B1" s="8"/>
      <c r="C1" s="8"/>
      <c r="D1" s="8"/>
      <c r="E1" s="8"/>
      <c r="F1" s="8"/>
    </row>
    <row r="2" spans="1:2" ht="15">
      <c r="A2" s="5" t="s">
        <v>12</v>
      </c>
      <c r="B2" s="6" t="s">
        <v>43</v>
      </c>
    </row>
    <row r="3" ht="15">
      <c r="A3" s="5"/>
    </row>
    <row r="4" spans="1:2" ht="15">
      <c r="A4" s="5" t="s">
        <v>27</v>
      </c>
      <c r="B4" s="6" t="s">
        <v>28</v>
      </c>
    </row>
    <row r="5" ht="15">
      <c r="A5" s="5"/>
    </row>
    <row r="6" spans="1:2" ht="15">
      <c r="A6" s="5" t="s">
        <v>38</v>
      </c>
      <c r="B6" s="6" t="s">
        <v>8</v>
      </c>
    </row>
    <row r="7" ht="15">
      <c r="A7" s="5"/>
    </row>
    <row r="8" spans="1:2" ht="15">
      <c r="A8" s="5" t="s">
        <v>13</v>
      </c>
      <c r="B8" s="6" t="s">
        <v>44</v>
      </c>
    </row>
    <row r="9" ht="15">
      <c r="A9" s="5"/>
    </row>
    <row r="10" spans="1:2" ht="15">
      <c r="A10" s="5" t="s">
        <v>14</v>
      </c>
      <c r="B10" s="6" t="s">
        <v>25</v>
      </c>
    </row>
    <row r="33" ht="16.5" customHeight="1"/>
    <row r="34" ht="22.5" customHeight="1"/>
    <row r="35" ht="19.5" customHeight="1"/>
    <row r="36" ht="21" customHeight="1"/>
    <row r="37" ht="19.5" customHeight="1"/>
  </sheetData>
  <sheetProtection/>
  <printOptions/>
  <pageMargins left="0.75" right="0.75" top="1" bottom="1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7">
      <selection activeCell="E11" sqref="E11"/>
    </sheetView>
  </sheetViews>
  <sheetFormatPr defaultColWidth="9.140625" defaultRowHeight="15"/>
  <cols>
    <col min="1" max="1" width="39.28125" style="136" customWidth="1"/>
    <col min="2" max="2" width="51.28125" style="0" customWidth="1"/>
    <col min="3" max="3" width="36.140625" style="0" customWidth="1"/>
  </cols>
  <sheetData>
    <row r="1" spans="1:3" ht="21" customHeight="1">
      <c r="A1" s="140" t="s">
        <v>20</v>
      </c>
      <c r="B1" s="140"/>
      <c r="C1" s="140"/>
    </row>
    <row r="2" spans="1:3" ht="14.25" customHeight="1">
      <c r="A2" s="140"/>
      <c r="B2" s="140"/>
      <c r="C2" s="140"/>
    </row>
    <row r="3" spans="1:3" s="4" customFormat="1" ht="20.25">
      <c r="A3" s="125" t="s">
        <v>71</v>
      </c>
      <c r="B3" s="141" t="s">
        <v>77</v>
      </c>
      <c r="C3" s="141"/>
    </row>
    <row r="4" spans="1:3" ht="52.5" customHeight="1">
      <c r="A4" s="125" t="s">
        <v>72</v>
      </c>
      <c r="B4" s="142"/>
      <c r="C4" s="143"/>
    </row>
    <row r="5" spans="1:3" ht="105" customHeight="1">
      <c r="A5" s="144"/>
      <c r="B5" s="145"/>
      <c r="C5" s="146"/>
    </row>
    <row r="6" spans="1:3" s="127" customFormat="1" ht="36">
      <c r="A6" s="134" t="s">
        <v>73</v>
      </c>
      <c r="B6" s="126" t="s">
        <v>74</v>
      </c>
      <c r="C6" s="126" t="s">
        <v>75</v>
      </c>
    </row>
    <row r="7" spans="1:3" s="127" customFormat="1" ht="51" customHeight="1">
      <c r="A7" s="138" t="s">
        <v>56</v>
      </c>
      <c r="B7" s="133" t="s">
        <v>78</v>
      </c>
      <c r="C7" s="137" t="s">
        <v>76</v>
      </c>
    </row>
    <row r="8" spans="1:10" s="127" customFormat="1" ht="57.75" customHeight="1">
      <c r="A8" s="139"/>
      <c r="B8" s="128" t="s">
        <v>79</v>
      </c>
      <c r="C8" s="137" t="s">
        <v>57</v>
      </c>
      <c r="J8" s="129"/>
    </row>
    <row r="9" spans="1:3" s="127" customFormat="1" ht="61.5" customHeight="1">
      <c r="A9" s="138" t="s">
        <v>61</v>
      </c>
      <c r="B9" s="130" t="s">
        <v>80</v>
      </c>
      <c r="C9" s="137" t="s">
        <v>58</v>
      </c>
    </row>
    <row r="10" spans="1:3" s="127" customFormat="1" ht="54" customHeight="1">
      <c r="A10" s="139"/>
      <c r="B10" s="131" t="s">
        <v>81</v>
      </c>
      <c r="C10" s="137" t="s">
        <v>60</v>
      </c>
    </row>
    <row r="11" spans="1:3" s="127" customFormat="1" ht="57.75" customHeight="1">
      <c r="A11" s="138" t="s">
        <v>83</v>
      </c>
      <c r="B11" s="132" t="s">
        <v>82</v>
      </c>
      <c r="C11" s="137" t="s">
        <v>62</v>
      </c>
    </row>
    <row r="12" spans="1:3" s="127" customFormat="1" ht="52.5" customHeight="1">
      <c r="A12" s="139"/>
      <c r="B12" s="132" t="s">
        <v>84</v>
      </c>
      <c r="C12" s="137" t="s">
        <v>59</v>
      </c>
    </row>
    <row r="13" s="127" customFormat="1" ht="18.75">
      <c r="A13" s="135"/>
    </row>
    <row r="14" s="127" customFormat="1" ht="18.75">
      <c r="A14" s="135"/>
    </row>
    <row r="15" s="127" customFormat="1" ht="18.75">
      <c r="A15" s="135"/>
    </row>
    <row r="16" s="127" customFormat="1" ht="18.75">
      <c r="A16" s="135"/>
    </row>
    <row r="17" s="127" customFormat="1" ht="18.75">
      <c r="A17" s="135"/>
    </row>
    <row r="18" s="127" customFormat="1" ht="18.75">
      <c r="A18" s="135"/>
    </row>
  </sheetData>
  <sheetProtection/>
  <mergeCells count="7">
    <mergeCell ref="A9:A10"/>
    <mergeCell ref="A11:A12"/>
    <mergeCell ref="A1:C2"/>
    <mergeCell ref="B3:C3"/>
    <mergeCell ref="B4:C4"/>
    <mergeCell ref="A5:C5"/>
    <mergeCell ref="A7:A8"/>
  </mergeCells>
  <printOptions/>
  <pageMargins left="0.7" right="0.7" top="0.75" bottom="0.75" header="0.3" footer="0.3"/>
  <pageSetup fitToWidth="0" fitToHeight="1"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N36" sqref="N36"/>
    </sheetView>
  </sheetViews>
  <sheetFormatPr defaultColWidth="9.140625" defaultRowHeight="15"/>
  <cols>
    <col min="1" max="1" width="30.7109375" style="6" customWidth="1"/>
    <col min="2" max="2" width="14.28125" style="6" customWidth="1"/>
    <col min="3" max="3" width="5.8515625" style="6" customWidth="1"/>
    <col min="4" max="4" width="10.28125" style="6" customWidth="1"/>
    <col min="5" max="5" width="6.421875" style="6" customWidth="1"/>
    <col min="6" max="6" width="13.140625" style="32" customWidth="1"/>
    <col min="7" max="7" width="6.28125" style="6" customWidth="1"/>
    <col min="8" max="8" width="12.7109375" style="32" customWidth="1"/>
    <col min="9" max="9" width="7.7109375" style="6" customWidth="1"/>
    <col min="10" max="10" width="11.28125" style="32" customWidth="1"/>
    <col min="11" max="11" width="6.00390625" style="6" customWidth="1"/>
    <col min="12" max="12" width="12.421875" style="32" customWidth="1"/>
    <col min="13" max="13" width="5.28125" style="6" customWidth="1"/>
    <col min="14" max="14" width="12.421875" style="32" customWidth="1"/>
    <col min="15" max="15" width="6.00390625" style="32" customWidth="1"/>
    <col min="16" max="16" width="12.421875" style="32" customWidth="1"/>
    <col min="17" max="17" width="10.00390625" style="6" customWidth="1"/>
    <col min="18" max="18" width="12.7109375" style="6" customWidth="1"/>
  </cols>
  <sheetData>
    <row r="1" spans="1:18" ht="16.5" customHeight="1">
      <c r="A1" s="11" t="s">
        <v>1</v>
      </c>
      <c r="B1" s="24"/>
      <c r="C1" s="24"/>
      <c r="D1" s="12"/>
      <c r="E1" s="8"/>
      <c r="F1" s="48"/>
      <c r="G1" s="8"/>
      <c r="H1" s="48"/>
      <c r="I1" s="8"/>
      <c r="J1" s="48"/>
      <c r="K1" s="8"/>
      <c r="L1" s="48"/>
      <c r="M1" s="8"/>
      <c r="N1" s="48"/>
      <c r="O1" s="50"/>
      <c r="P1" s="50"/>
      <c r="R1" s="12"/>
    </row>
    <row r="2" spans="1:18" ht="15" hidden="1">
      <c r="A2" s="13"/>
      <c r="B2" s="149" t="s">
        <v>17</v>
      </c>
      <c r="C2" s="149"/>
      <c r="D2" s="149"/>
      <c r="E2" s="77" t="s">
        <v>54</v>
      </c>
      <c r="F2" s="78">
        <v>1</v>
      </c>
      <c r="G2" s="77" t="s">
        <v>54</v>
      </c>
      <c r="H2" s="78">
        <v>2</v>
      </c>
      <c r="I2" s="77" t="s">
        <v>54</v>
      </c>
      <c r="J2" s="78">
        <v>3</v>
      </c>
      <c r="K2" s="77" t="s">
        <v>54</v>
      </c>
      <c r="L2" s="78">
        <v>4</v>
      </c>
      <c r="M2" s="77" t="s">
        <v>54</v>
      </c>
      <c r="N2" s="78">
        <v>5</v>
      </c>
      <c r="O2" s="77" t="s">
        <v>54</v>
      </c>
      <c r="P2" s="78">
        <v>6</v>
      </c>
      <c r="Q2" s="147" t="s">
        <v>11</v>
      </c>
      <c r="R2" s="148"/>
    </row>
    <row r="3" spans="1:18" ht="15" hidden="1">
      <c r="A3" s="16" t="s">
        <v>30</v>
      </c>
      <c r="B3" s="17" t="s">
        <v>26</v>
      </c>
      <c r="C3" s="18" t="s">
        <v>40</v>
      </c>
      <c r="D3" s="76" t="s">
        <v>18</v>
      </c>
      <c r="E3" s="19" t="s">
        <v>31</v>
      </c>
      <c r="F3" s="49" t="s">
        <v>32</v>
      </c>
      <c r="G3" s="19" t="s">
        <v>31</v>
      </c>
      <c r="H3" s="49" t="s">
        <v>32</v>
      </c>
      <c r="I3" s="19" t="s">
        <v>31</v>
      </c>
      <c r="J3" s="49" t="s">
        <v>32</v>
      </c>
      <c r="K3" s="19" t="s">
        <v>31</v>
      </c>
      <c r="L3" s="49" t="s">
        <v>32</v>
      </c>
      <c r="M3" s="19" t="s">
        <v>31</v>
      </c>
      <c r="N3" s="49" t="s">
        <v>32</v>
      </c>
      <c r="O3" s="19"/>
      <c r="P3" s="49"/>
      <c r="Q3" s="20" t="s">
        <v>31</v>
      </c>
      <c r="R3" s="53" t="s">
        <v>32</v>
      </c>
    </row>
    <row r="4" spans="1:18" ht="18" customHeight="1" hidden="1">
      <c r="A4" s="6" t="e">
        <f>+#REF!</f>
        <v>#REF!</v>
      </c>
      <c r="B4" s="83" t="e">
        <f>SUM(#REF!)</f>
        <v>#REF!</v>
      </c>
      <c r="C4" s="83" t="e">
        <f>SUM(#REF!)</f>
        <v>#REF!</v>
      </c>
      <c r="D4" s="82" t="e">
        <f>C4+#REF!</f>
        <v>#REF!</v>
      </c>
      <c r="E4" s="22"/>
      <c r="F4" s="85" t="e">
        <f>SUM(D4*E4%)</f>
        <v>#REF!</v>
      </c>
      <c r="G4" s="22">
        <v>5</v>
      </c>
      <c r="H4" s="85" t="e">
        <f>G4*$D4/100</f>
        <v>#REF!</v>
      </c>
      <c r="I4" s="22">
        <v>5</v>
      </c>
      <c r="J4" s="85" t="e">
        <f>I4*$D4/100</f>
        <v>#REF!</v>
      </c>
      <c r="K4" s="22">
        <v>10</v>
      </c>
      <c r="L4" s="85" t="e">
        <f>K4*$D4/100</f>
        <v>#REF!</v>
      </c>
      <c r="M4" s="22">
        <v>10</v>
      </c>
      <c r="N4" s="85" t="e">
        <f>M4*$D4/100</f>
        <v>#REF!</v>
      </c>
      <c r="O4" s="22"/>
      <c r="P4" s="85"/>
      <c r="Q4" s="23">
        <f>E4+G4+I4+K4+M4</f>
        <v>30</v>
      </c>
      <c r="R4" s="92" t="e">
        <f>F4+H4+J4+L4+N4</f>
        <v>#REF!</v>
      </c>
    </row>
    <row r="5" spans="1:18" ht="18" customHeight="1" hidden="1">
      <c r="A5" s="74" t="e">
        <f>#REF!</f>
        <v>#REF!</v>
      </c>
      <c r="B5" s="83" t="e">
        <f>SUM(#REF!)</f>
        <v>#REF!</v>
      </c>
      <c r="C5" s="83" t="e">
        <f>SUM(#REF!)</f>
        <v>#REF!</v>
      </c>
      <c r="D5" s="82" t="e">
        <f>C5+#REF!</f>
        <v>#REF!</v>
      </c>
      <c r="E5" s="22"/>
      <c r="F5" s="85" t="e">
        <f>SUM(D5*E5%)</f>
        <v>#REF!</v>
      </c>
      <c r="G5" s="22">
        <v>5</v>
      </c>
      <c r="H5" s="85" t="e">
        <f>G5*$D5/100</f>
        <v>#REF!</v>
      </c>
      <c r="I5" s="22">
        <v>5</v>
      </c>
      <c r="J5" s="85" t="e">
        <f>I5*$D5/100</f>
        <v>#REF!</v>
      </c>
      <c r="K5" s="22">
        <v>10</v>
      </c>
      <c r="L5" s="85" t="e">
        <f>K5*$D5/100</f>
        <v>#REF!</v>
      </c>
      <c r="M5" s="22">
        <v>10</v>
      </c>
      <c r="N5" s="85" t="e">
        <f>M5*$D5/100</f>
        <v>#REF!</v>
      </c>
      <c r="O5" s="22"/>
      <c r="P5" s="85"/>
      <c r="Q5" s="23">
        <f>E5+G5+I5+K5+M5</f>
        <v>30</v>
      </c>
      <c r="R5" s="92" t="e">
        <f>F5+H5+J5+L5+N52</f>
        <v>#REF!</v>
      </c>
    </row>
    <row r="6" spans="1:18" ht="15.75" hidden="1" thickBot="1">
      <c r="A6" s="41" t="s">
        <v>11</v>
      </c>
      <c r="B6" s="75" t="e">
        <f>SUM(B4:B5)</f>
        <v>#REF!</v>
      </c>
      <c r="C6" s="75" t="e">
        <f>SUM(C4:C5)</f>
        <v>#REF!</v>
      </c>
      <c r="D6" s="75" t="e">
        <f>SUM(D4:D5)</f>
        <v>#REF!</v>
      </c>
      <c r="E6" s="47" t="s">
        <v>15</v>
      </c>
      <c r="F6" s="75" t="e">
        <f>SUM(F4:F5)</f>
        <v>#REF!</v>
      </c>
      <c r="G6" s="47" t="s">
        <v>15</v>
      </c>
      <c r="H6" s="75" t="e">
        <f>SUM(H4:H5)</f>
        <v>#REF!</v>
      </c>
      <c r="I6" s="47" t="s">
        <v>15</v>
      </c>
      <c r="J6" s="75" t="e">
        <f>SUM(J4:J5)</f>
        <v>#REF!</v>
      </c>
      <c r="K6" s="47" t="s">
        <v>15</v>
      </c>
      <c r="L6" s="75" t="e">
        <f>SUM(L4:L5)</f>
        <v>#REF!</v>
      </c>
      <c r="M6" s="47" t="s">
        <v>0</v>
      </c>
      <c r="N6" s="75" t="e">
        <f>SUM(N4:N5)</f>
        <v>#REF!</v>
      </c>
      <c r="O6" s="47"/>
      <c r="P6" s="75"/>
      <c r="Q6" s="23">
        <f>SUM(Q4:Q5)</f>
        <v>60</v>
      </c>
      <c r="R6" s="75" t="e">
        <f>SUM(R4:R5)</f>
        <v>#REF!</v>
      </c>
    </row>
    <row r="7" spans="1:17" ht="15.75" hidden="1" thickTop="1">
      <c r="A7" s="24"/>
      <c r="B7" s="12"/>
      <c r="C7" s="25"/>
      <c r="D7" s="25" t="e">
        <f>89709-D6</f>
        <v>#REF!</v>
      </c>
      <c r="E7" s="12"/>
      <c r="F7" s="50"/>
      <c r="G7" s="12"/>
      <c r="H7" s="50"/>
      <c r="I7" s="12"/>
      <c r="J7" s="50"/>
      <c r="K7" s="12"/>
      <c r="L7" s="50"/>
      <c r="M7" s="12"/>
      <c r="N7" s="50"/>
      <c r="O7" s="50"/>
      <c r="P7" s="50"/>
      <c r="Q7" s="23">
        <f>E7+G7+I7+K7+M7</f>
        <v>0</v>
      </c>
    </row>
    <row r="8" spans="1:17" ht="15.75" hidden="1">
      <c r="A8" s="11" t="s">
        <v>1</v>
      </c>
      <c r="B8" s="7"/>
      <c r="C8" s="113"/>
      <c r="D8" s="8"/>
      <c r="E8" s="12"/>
      <c r="F8" s="50"/>
      <c r="G8" s="12"/>
      <c r="H8" s="50"/>
      <c r="I8" s="12"/>
      <c r="J8" s="48"/>
      <c r="K8" s="8"/>
      <c r="L8" s="48"/>
      <c r="M8" s="8"/>
      <c r="N8" s="48"/>
      <c r="O8" s="50"/>
      <c r="P8" s="50"/>
      <c r="Q8" s="23"/>
    </row>
    <row r="9" spans="1:18" ht="15">
      <c r="A9" s="26"/>
      <c r="B9" s="26"/>
      <c r="C9" s="26"/>
      <c r="D9" s="26"/>
      <c r="E9" s="77" t="s">
        <v>54</v>
      </c>
      <c r="F9" s="78">
        <v>1</v>
      </c>
      <c r="G9" s="77" t="s">
        <v>54</v>
      </c>
      <c r="H9" s="78">
        <v>2</v>
      </c>
      <c r="I9" s="77" t="s">
        <v>54</v>
      </c>
      <c r="J9" s="78">
        <v>3</v>
      </c>
      <c r="K9" s="77" t="s">
        <v>54</v>
      </c>
      <c r="L9" s="78">
        <v>4</v>
      </c>
      <c r="M9" s="77" t="s">
        <v>54</v>
      </c>
      <c r="N9" s="78">
        <v>5</v>
      </c>
      <c r="O9" s="77" t="s">
        <v>54</v>
      </c>
      <c r="P9" s="78">
        <v>6</v>
      </c>
      <c r="Q9" s="147" t="s">
        <v>11</v>
      </c>
      <c r="R9" s="148"/>
    </row>
    <row r="10" spans="1:18" ht="15">
      <c r="A10" s="15" t="s">
        <v>2</v>
      </c>
      <c r="B10" s="15" t="s">
        <v>21</v>
      </c>
      <c r="C10" s="15" t="s">
        <v>3</v>
      </c>
      <c r="D10" s="15" t="s">
        <v>4</v>
      </c>
      <c r="E10" s="19" t="s">
        <v>31</v>
      </c>
      <c r="F10" s="49" t="s">
        <v>32</v>
      </c>
      <c r="G10" s="19" t="s">
        <v>31</v>
      </c>
      <c r="H10" s="49" t="s">
        <v>32</v>
      </c>
      <c r="I10" s="19" t="s">
        <v>31</v>
      </c>
      <c r="J10" s="49" t="s">
        <v>32</v>
      </c>
      <c r="K10" s="19" t="s">
        <v>31</v>
      </c>
      <c r="L10" s="49" t="s">
        <v>32</v>
      </c>
      <c r="M10" s="19" t="s">
        <v>31</v>
      </c>
      <c r="N10" s="49" t="s">
        <v>32</v>
      </c>
      <c r="O10" s="19"/>
      <c r="P10" s="49"/>
      <c r="Q10" s="20" t="s">
        <v>31</v>
      </c>
      <c r="R10" s="53" t="s">
        <v>32</v>
      </c>
    </row>
    <row r="11" spans="1:18" s="10" customFormat="1" ht="15">
      <c r="A11" s="6" t="s">
        <v>65</v>
      </c>
      <c r="B11" s="93">
        <v>60000</v>
      </c>
      <c r="C11" s="6">
        <v>0</v>
      </c>
      <c r="D11" s="6" t="s">
        <v>55</v>
      </c>
      <c r="E11" s="40">
        <v>20</v>
      </c>
      <c r="F11" s="51">
        <f>B11*E11/100</f>
        <v>12000</v>
      </c>
      <c r="G11" s="40">
        <v>20</v>
      </c>
      <c r="H11" s="51">
        <f>B11*G11/100</f>
        <v>12000</v>
      </c>
      <c r="I11" s="40">
        <v>20</v>
      </c>
      <c r="J11" s="51">
        <f>B11*I11/100</f>
        <v>12000</v>
      </c>
      <c r="K11" s="40">
        <v>20</v>
      </c>
      <c r="L11" s="51">
        <f>B11*K11/100</f>
        <v>12000</v>
      </c>
      <c r="M11" s="40">
        <v>15</v>
      </c>
      <c r="N11" s="51">
        <f>B11*M11/100</f>
        <v>9000</v>
      </c>
      <c r="O11" s="40">
        <v>5</v>
      </c>
      <c r="P11" s="51">
        <f>B11*O11/100</f>
        <v>3000</v>
      </c>
      <c r="Q11" s="114">
        <f>E11+G11+I11+K11+M11+O11</f>
        <v>100</v>
      </c>
      <c r="R11" s="123">
        <f>F11+H11+J11+L11+N11+P11</f>
        <v>60000</v>
      </c>
    </row>
    <row r="12" spans="1:18" s="10" customFormat="1" ht="15.75" thickBot="1">
      <c r="A12" s="115" t="s">
        <v>11</v>
      </c>
      <c r="B12" s="116">
        <f>+B18+B25+B31</f>
        <v>60000</v>
      </c>
      <c r="C12" s="117"/>
      <c r="D12" s="118"/>
      <c r="E12" s="119"/>
      <c r="F12" s="120">
        <f>SUM(F11)</f>
        <v>12000</v>
      </c>
      <c r="G12" s="119"/>
      <c r="H12" s="121">
        <f>SUM(H11:H11)</f>
        <v>12000</v>
      </c>
      <c r="I12" s="119"/>
      <c r="J12" s="121">
        <f>SUM(J11:J11)</f>
        <v>12000</v>
      </c>
      <c r="K12" s="119"/>
      <c r="L12" s="121">
        <f>SUM(L11:L11)</f>
        <v>12000</v>
      </c>
      <c r="M12" s="119"/>
      <c r="N12" s="121">
        <f>SUM(N11:N11)</f>
        <v>9000</v>
      </c>
      <c r="O12" s="119"/>
      <c r="P12" s="121">
        <f>SUM(P11)</f>
        <v>3000</v>
      </c>
      <c r="Q12" s="124">
        <f>SUM(Q11)</f>
        <v>100</v>
      </c>
      <c r="R12" s="122">
        <f>SUM(R11)</f>
        <v>60000</v>
      </c>
    </row>
    <row r="13" ht="14.25">
      <c r="Q13" s="23"/>
    </row>
    <row r="14" spans="1:18" s="1" customFormat="1" ht="15.75">
      <c r="A14" s="27" t="s">
        <v>68</v>
      </c>
      <c r="B14" s="28"/>
      <c r="C14" s="28"/>
      <c r="D14" s="29"/>
      <c r="E14" s="29"/>
      <c r="F14" s="32"/>
      <c r="G14" s="29"/>
      <c r="H14" s="32"/>
      <c r="I14" s="29"/>
      <c r="J14" s="32"/>
      <c r="K14" s="29"/>
      <c r="L14" s="32"/>
      <c r="M14" s="29"/>
      <c r="N14" s="32"/>
      <c r="O14" s="32"/>
      <c r="P14" s="32"/>
      <c r="Q14" s="23"/>
      <c r="R14" s="29"/>
    </row>
    <row r="15" spans="1:18" ht="15">
      <c r="A15" s="30"/>
      <c r="B15" s="30"/>
      <c r="C15" s="30"/>
      <c r="D15" s="14"/>
      <c r="E15" s="77" t="s">
        <v>54</v>
      </c>
      <c r="F15" s="78">
        <v>1</v>
      </c>
      <c r="G15" s="77" t="s">
        <v>54</v>
      </c>
      <c r="H15" s="78">
        <v>2</v>
      </c>
      <c r="I15" s="77" t="s">
        <v>54</v>
      </c>
      <c r="J15" s="78">
        <v>3</v>
      </c>
      <c r="K15" s="77" t="s">
        <v>54</v>
      </c>
      <c r="L15" s="78">
        <v>4</v>
      </c>
      <c r="M15" s="77" t="s">
        <v>54</v>
      </c>
      <c r="N15" s="78">
        <v>5</v>
      </c>
      <c r="O15" s="77" t="s">
        <v>54</v>
      </c>
      <c r="P15" s="78">
        <v>6</v>
      </c>
      <c r="Q15" s="147" t="s">
        <v>11</v>
      </c>
      <c r="R15" s="148"/>
    </row>
    <row r="16" spans="1:18" ht="15">
      <c r="A16" s="15" t="s">
        <v>5</v>
      </c>
      <c r="B16" s="15" t="s">
        <v>45</v>
      </c>
      <c r="C16" s="15" t="s">
        <v>7</v>
      </c>
      <c r="D16" s="19"/>
      <c r="E16" s="19" t="s">
        <v>31</v>
      </c>
      <c r="F16" s="49" t="s">
        <v>32</v>
      </c>
      <c r="G16" s="19" t="s">
        <v>31</v>
      </c>
      <c r="H16" s="49" t="s">
        <v>32</v>
      </c>
      <c r="I16" s="19" t="s">
        <v>31</v>
      </c>
      <c r="J16" s="49" t="s">
        <v>32</v>
      </c>
      <c r="K16" s="19" t="s">
        <v>31</v>
      </c>
      <c r="L16" s="49" t="s">
        <v>32</v>
      </c>
      <c r="M16" s="19" t="s">
        <v>31</v>
      </c>
      <c r="N16" s="49" t="s">
        <v>32</v>
      </c>
      <c r="O16" s="19"/>
      <c r="P16" s="49"/>
      <c r="Q16" s="20" t="s">
        <v>31</v>
      </c>
      <c r="R16" s="53" t="s">
        <v>32</v>
      </c>
    </row>
    <row r="17" spans="1:18" s="10" customFormat="1" ht="15">
      <c r="A17" s="38" t="s">
        <v>68</v>
      </c>
      <c r="B17" s="98">
        <v>30000</v>
      </c>
      <c r="C17" s="39" t="s">
        <v>0</v>
      </c>
      <c r="D17" s="21" t="s">
        <v>0</v>
      </c>
      <c r="E17" s="40">
        <v>20</v>
      </c>
      <c r="F17" s="51">
        <f>E17*$B17/100</f>
        <v>6000</v>
      </c>
      <c r="G17" s="40">
        <v>20</v>
      </c>
      <c r="H17" s="51">
        <f>G17*$B17/100</f>
        <v>6000</v>
      </c>
      <c r="I17" s="40">
        <v>20</v>
      </c>
      <c r="J17" s="51">
        <f>I17*$B17/100</f>
        <v>6000</v>
      </c>
      <c r="K17" s="40">
        <v>20</v>
      </c>
      <c r="L17" s="51">
        <f>K17*$B17/100</f>
        <v>6000</v>
      </c>
      <c r="M17" s="40">
        <v>15</v>
      </c>
      <c r="N17" s="51">
        <f>M17*$B17/100</f>
        <v>4500</v>
      </c>
      <c r="O17" s="40">
        <v>5</v>
      </c>
      <c r="P17" s="51">
        <f>O17*B17/100</f>
        <v>1500</v>
      </c>
      <c r="Q17" s="23">
        <f>E17+G17+I17+K17+M17+O17</f>
        <v>100</v>
      </c>
      <c r="R17" s="92">
        <f>F17+H17+J17+L17+N17+P17</f>
        <v>30000</v>
      </c>
    </row>
    <row r="18" spans="1:18" s="10" customFormat="1" ht="15.75" thickBot="1">
      <c r="A18" s="41" t="s">
        <v>11</v>
      </c>
      <c r="B18" s="46">
        <f>SUM(B17:B17)</f>
        <v>30000</v>
      </c>
      <c r="C18" s="45"/>
      <c r="D18" s="43"/>
      <c r="E18" s="43"/>
      <c r="F18" s="44">
        <f>SUM(F17:F17)</f>
        <v>6000</v>
      </c>
      <c r="G18" s="43" t="s">
        <v>46</v>
      </c>
      <c r="H18" s="44">
        <f>SUM(H17:H17)</f>
        <v>6000</v>
      </c>
      <c r="I18" s="43" t="s">
        <v>46</v>
      </c>
      <c r="J18" s="44">
        <f>SUM(J17:J17)</f>
        <v>6000</v>
      </c>
      <c r="K18" s="43" t="s">
        <v>46</v>
      </c>
      <c r="L18" s="44">
        <f>SUM(L17:L17)</f>
        <v>6000</v>
      </c>
      <c r="M18" s="43" t="s">
        <v>0</v>
      </c>
      <c r="N18" s="44">
        <f>SUM(N17:N17)</f>
        <v>4500</v>
      </c>
      <c r="O18" s="43"/>
      <c r="P18" s="44">
        <f>SUM(P17)</f>
        <v>1500</v>
      </c>
      <c r="Q18" s="23">
        <f>SUM(Q17:Q17)</f>
        <v>100</v>
      </c>
      <c r="R18" s="54">
        <f>SUM(R17:R17)</f>
        <v>30000</v>
      </c>
    </row>
    <row r="19" ht="15" thickTop="1">
      <c r="Q19" s="23"/>
    </row>
    <row r="20" spans="1:17" ht="15.75">
      <c r="A20" s="31" t="s">
        <v>6</v>
      </c>
      <c r="B20" s="5"/>
      <c r="C20" s="5"/>
      <c r="Q20" s="23"/>
    </row>
    <row r="21" spans="1:18" ht="15">
      <c r="A21" s="30"/>
      <c r="B21" s="30"/>
      <c r="C21" s="30"/>
      <c r="D21" s="14"/>
      <c r="E21" s="77" t="s">
        <v>54</v>
      </c>
      <c r="F21" s="78">
        <v>1</v>
      </c>
      <c r="G21" s="77" t="s">
        <v>54</v>
      </c>
      <c r="H21" s="78">
        <v>2</v>
      </c>
      <c r="I21" s="77" t="s">
        <v>54</v>
      </c>
      <c r="J21" s="78">
        <v>3</v>
      </c>
      <c r="K21" s="77" t="s">
        <v>54</v>
      </c>
      <c r="L21" s="78">
        <v>4</v>
      </c>
      <c r="M21" s="77" t="s">
        <v>54</v>
      </c>
      <c r="N21" s="78">
        <v>5</v>
      </c>
      <c r="O21" s="77" t="s">
        <v>54</v>
      </c>
      <c r="P21" s="78">
        <v>6</v>
      </c>
      <c r="Q21" s="147" t="s">
        <v>11</v>
      </c>
      <c r="R21" s="148"/>
    </row>
    <row r="22" spans="1:18" ht="15">
      <c r="A22" s="15" t="s">
        <v>5</v>
      </c>
      <c r="B22" s="15" t="s">
        <v>24</v>
      </c>
      <c r="C22" s="15"/>
      <c r="D22" s="19"/>
      <c r="E22" s="19" t="s">
        <v>31</v>
      </c>
      <c r="F22" s="49" t="s">
        <v>32</v>
      </c>
      <c r="G22" s="19" t="s">
        <v>31</v>
      </c>
      <c r="H22" s="49" t="s">
        <v>32</v>
      </c>
      <c r="I22" s="19" t="s">
        <v>31</v>
      </c>
      <c r="J22" s="49" t="s">
        <v>32</v>
      </c>
      <c r="K22" s="19" t="s">
        <v>31</v>
      </c>
      <c r="L22" s="49" t="s">
        <v>32</v>
      </c>
      <c r="M22" s="19" t="s">
        <v>31</v>
      </c>
      <c r="N22" s="49" t="s">
        <v>32</v>
      </c>
      <c r="O22" s="19"/>
      <c r="P22" s="49"/>
      <c r="Q22" s="20" t="s">
        <v>31</v>
      </c>
      <c r="R22" s="53" t="s">
        <v>32</v>
      </c>
    </row>
    <row r="23" spans="1:18" ht="15">
      <c r="A23" s="6" t="s">
        <v>63</v>
      </c>
      <c r="B23" s="32">
        <v>10000</v>
      </c>
      <c r="C23" s="32"/>
      <c r="D23" s="22"/>
      <c r="E23" s="40">
        <v>20</v>
      </c>
      <c r="F23" s="87">
        <f>B23*E23/100</f>
        <v>2000</v>
      </c>
      <c r="G23" s="40">
        <v>20</v>
      </c>
      <c r="H23" s="87">
        <f>B23*G23/100</f>
        <v>2000</v>
      </c>
      <c r="I23" s="40">
        <v>20</v>
      </c>
      <c r="J23" s="87">
        <f>B23*I23/100</f>
        <v>2000</v>
      </c>
      <c r="K23" s="40">
        <v>20</v>
      </c>
      <c r="L23" s="87">
        <f>B23*K23/100</f>
        <v>2000</v>
      </c>
      <c r="M23" s="40">
        <v>15</v>
      </c>
      <c r="N23" s="87">
        <f>B23*M23/100</f>
        <v>1500</v>
      </c>
      <c r="O23" s="40">
        <v>5</v>
      </c>
      <c r="P23" s="87">
        <f>B23*O23/100</f>
        <v>500</v>
      </c>
      <c r="Q23" s="23">
        <f>E23+G23+I23+K23+M23+O23</f>
        <v>100</v>
      </c>
      <c r="R23" s="92">
        <f>F23+H23+J23+L23+N23+P23</f>
        <v>10000</v>
      </c>
    </row>
    <row r="24" spans="1:18" ht="15">
      <c r="A24" s="6" t="s">
        <v>64</v>
      </c>
      <c r="B24" s="32">
        <v>20000</v>
      </c>
      <c r="C24" s="32"/>
      <c r="D24" s="22"/>
      <c r="E24" s="40">
        <v>5</v>
      </c>
      <c r="F24" s="87">
        <f>B24*E24/100</f>
        <v>1000</v>
      </c>
      <c r="G24" s="40">
        <v>5</v>
      </c>
      <c r="H24" s="87">
        <f>B24*G24/100</f>
        <v>1000</v>
      </c>
      <c r="I24" s="40">
        <v>75</v>
      </c>
      <c r="J24" s="87">
        <f>B24*I24/100</f>
        <v>15000</v>
      </c>
      <c r="K24" s="40">
        <v>5</v>
      </c>
      <c r="L24" s="87">
        <f>B24*K24/100</f>
        <v>1000</v>
      </c>
      <c r="M24" s="40">
        <v>5</v>
      </c>
      <c r="N24" s="87">
        <f>B24*M24/100</f>
        <v>1000</v>
      </c>
      <c r="O24" s="40">
        <v>5</v>
      </c>
      <c r="P24" s="87">
        <f>B24*O24/100</f>
        <v>1000</v>
      </c>
      <c r="Q24" s="23">
        <f>E24+G24+I24+K24+M24+O24</f>
        <v>100</v>
      </c>
      <c r="R24" s="92">
        <f>F24+H24+J24+L24+N24+P24</f>
        <v>20000</v>
      </c>
    </row>
    <row r="25" spans="1:18" ht="15.75" thickBot="1">
      <c r="A25" s="41" t="s">
        <v>11</v>
      </c>
      <c r="B25" s="84">
        <f>SUM(B23:B24)</f>
        <v>30000</v>
      </c>
      <c r="C25" s="42"/>
      <c r="D25" s="43"/>
      <c r="E25" s="43"/>
      <c r="F25" s="86">
        <f>SUM(F23:F24)</f>
        <v>3000</v>
      </c>
      <c r="G25" s="43" t="s">
        <v>15</v>
      </c>
      <c r="H25" s="86">
        <f>SUM(H23:H24)</f>
        <v>3000</v>
      </c>
      <c r="I25" s="43" t="s">
        <v>15</v>
      </c>
      <c r="J25" s="86">
        <f>SUM(J23:J24)</f>
        <v>17000</v>
      </c>
      <c r="K25" s="43" t="s">
        <v>15</v>
      </c>
      <c r="L25" s="86">
        <f>SUM(L23:L24)</f>
        <v>3000</v>
      </c>
      <c r="M25" s="43" t="s">
        <v>0</v>
      </c>
      <c r="N25" s="86">
        <f>SUM(N23:N24)</f>
        <v>2500</v>
      </c>
      <c r="O25" s="43"/>
      <c r="P25" s="86">
        <f>SUM(P23:P24)</f>
        <v>1500</v>
      </c>
      <c r="Q25" s="107">
        <f>SUM(Q23:Q24)</f>
        <v>200</v>
      </c>
      <c r="R25" s="108">
        <f>SUM(R23:R24)</f>
        <v>30000</v>
      </c>
    </row>
    <row r="26" spans="1:18" s="4" customFormat="1" ht="16.5" thickTop="1">
      <c r="A26" s="70"/>
      <c r="B26" s="34"/>
      <c r="C26" s="34"/>
      <c r="D26" s="35"/>
      <c r="E26" s="35"/>
      <c r="F26" s="33"/>
      <c r="G26" s="35"/>
      <c r="H26" s="33"/>
      <c r="I26" s="35"/>
      <c r="J26" s="52"/>
      <c r="K26" s="37"/>
      <c r="L26" s="52"/>
      <c r="M26" s="37"/>
      <c r="N26" s="52"/>
      <c r="O26" s="33"/>
      <c r="P26" s="33"/>
      <c r="Q26" s="23"/>
      <c r="R26" s="36"/>
    </row>
    <row r="27" spans="1:17" ht="15.75">
      <c r="A27" s="31" t="s">
        <v>37</v>
      </c>
      <c r="B27" s="5"/>
      <c r="C27" s="5"/>
      <c r="Q27" s="23"/>
    </row>
    <row r="28" spans="1:18" ht="15">
      <c r="A28" s="30"/>
      <c r="B28" s="30"/>
      <c r="C28" s="30"/>
      <c r="D28" s="14"/>
      <c r="E28" s="77" t="s">
        <v>54</v>
      </c>
      <c r="F28" s="78">
        <v>1</v>
      </c>
      <c r="G28" s="77" t="s">
        <v>54</v>
      </c>
      <c r="H28" s="78">
        <v>2</v>
      </c>
      <c r="I28" s="77" t="s">
        <v>54</v>
      </c>
      <c r="J28" s="78">
        <v>3</v>
      </c>
      <c r="K28" s="77" t="s">
        <v>54</v>
      </c>
      <c r="L28" s="78">
        <v>4</v>
      </c>
      <c r="M28" s="77" t="s">
        <v>54</v>
      </c>
      <c r="N28" s="78">
        <v>5</v>
      </c>
      <c r="O28" s="77" t="s">
        <v>54</v>
      </c>
      <c r="P28" s="78">
        <v>6</v>
      </c>
      <c r="Q28" s="147" t="s">
        <v>11</v>
      </c>
      <c r="R28" s="148"/>
    </row>
    <row r="29" spans="1:18" ht="15">
      <c r="A29" s="15" t="s">
        <v>5</v>
      </c>
      <c r="B29" s="15" t="s">
        <v>24</v>
      </c>
      <c r="C29" s="15"/>
      <c r="D29" s="19"/>
      <c r="E29" s="19" t="s">
        <v>31</v>
      </c>
      <c r="F29" s="49" t="s">
        <v>32</v>
      </c>
      <c r="G29" s="19" t="s">
        <v>31</v>
      </c>
      <c r="H29" s="49" t="s">
        <v>32</v>
      </c>
      <c r="I29" s="19" t="s">
        <v>31</v>
      </c>
      <c r="J29" s="49" t="s">
        <v>32</v>
      </c>
      <c r="K29" s="19" t="s">
        <v>31</v>
      </c>
      <c r="L29" s="49" t="s">
        <v>32</v>
      </c>
      <c r="M29" s="19" t="s">
        <v>31</v>
      </c>
      <c r="N29" s="49" t="s">
        <v>32</v>
      </c>
      <c r="O29" s="19"/>
      <c r="P29" s="49"/>
      <c r="Q29" s="20" t="s">
        <v>31</v>
      </c>
      <c r="R29" s="53" t="s">
        <v>32</v>
      </c>
    </row>
    <row r="30" spans="1:18" s="6" customFormat="1" ht="15">
      <c r="A30"/>
      <c r="B30" s="66"/>
      <c r="C30" s="66"/>
      <c r="D30" s="40"/>
      <c r="E30" s="40"/>
      <c r="F30" s="51">
        <f>E30*$B30/100</f>
        <v>0</v>
      </c>
      <c r="G30" s="40"/>
      <c r="H30" s="51">
        <f>G30*$B30/100</f>
        <v>0</v>
      </c>
      <c r="I30" s="40"/>
      <c r="J30" s="51">
        <f>I30*$B30/100</f>
        <v>0</v>
      </c>
      <c r="K30" s="40"/>
      <c r="L30" s="51">
        <f>K30*$B30/100</f>
        <v>0</v>
      </c>
      <c r="M30" s="40"/>
      <c r="N30" s="51">
        <f>M30*$B30/100</f>
        <v>0</v>
      </c>
      <c r="O30" s="40"/>
      <c r="P30" s="51"/>
      <c r="Q30" s="23">
        <f>E30+G30+I30+K30+M30</f>
        <v>0</v>
      </c>
      <c r="R30" s="92">
        <f>F30+H30+J30+L30+N30</f>
        <v>0</v>
      </c>
    </row>
    <row r="31" spans="1:18" ht="15.75" thickBot="1">
      <c r="A31" s="41" t="s">
        <v>11</v>
      </c>
      <c r="B31" s="46">
        <v>0</v>
      </c>
      <c r="C31" s="45"/>
      <c r="D31" s="43"/>
      <c r="E31" s="43"/>
      <c r="F31" s="44">
        <f>SUM(F30)</f>
        <v>0</v>
      </c>
      <c r="G31" s="43" t="s">
        <v>15</v>
      </c>
      <c r="H31" s="44">
        <f>SUM(H30)</f>
        <v>0</v>
      </c>
      <c r="I31" s="43" t="s">
        <v>15</v>
      </c>
      <c r="J31" s="44">
        <f>SUM(J30)</f>
        <v>0</v>
      </c>
      <c r="K31" s="43" t="s">
        <v>15</v>
      </c>
      <c r="L31" s="44">
        <f>SUM(L30)</f>
        <v>0</v>
      </c>
      <c r="M31" s="43" t="s">
        <v>0</v>
      </c>
      <c r="N31" s="44">
        <f>SUM(N30)</f>
        <v>0</v>
      </c>
      <c r="O31" s="43"/>
      <c r="P31" s="44"/>
      <c r="Q31" s="23">
        <f>SUM(Q30)</f>
        <v>0</v>
      </c>
      <c r="R31" s="44">
        <f>F31+H31+J31+L31+N31</f>
        <v>0</v>
      </c>
    </row>
    <row r="32" ht="15.75" thickTop="1">
      <c r="R32" s="109"/>
    </row>
    <row r="33" spans="1:18" ht="15">
      <c r="A33" s="6" t="s">
        <v>11</v>
      </c>
      <c r="B33" s="81">
        <f>B12+B18+B25+B31</f>
        <v>120000</v>
      </c>
      <c r="R33" s="80"/>
    </row>
    <row r="35" spans="1:18" s="4" customFormat="1" ht="15">
      <c r="A35" s="95"/>
      <c r="B35" s="96"/>
      <c r="C35" s="36"/>
      <c r="D35" s="36"/>
      <c r="E35" s="36"/>
      <c r="F35" s="97"/>
      <c r="G35" s="36"/>
      <c r="H35" s="97"/>
      <c r="I35" s="36"/>
      <c r="J35" s="97"/>
      <c r="K35" s="36"/>
      <c r="L35" s="97"/>
      <c r="M35" s="36"/>
      <c r="N35" s="97"/>
      <c r="O35" s="97"/>
      <c r="P35" s="97"/>
      <c r="Q35" s="36"/>
      <c r="R35" s="36"/>
    </row>
    <row r="36" spans="1:18" s="4" customFormat="1" ht="15">
      <c r="A36" s="36"/>
      <c r="B36" s="36"/>
      <c r="C36" s="36"/>
      <c r="D36" s="36"/>
      <c r="E36" s="36"/>
      <c r="F36" s="97"/>
      <c r="G36" s="36"/>
      <c r="H36" s="97"/>
      <c r="I36" s="36"/>
      <c r="J36" s="97"/>
      <c r="K36" s="36"/>
      <c r="L36" s="97"/>
      <c r="M36" s="36"/>
      <c r="N36" s="97"/>
      <c r="O36" s="97"/>
      <c r="P36" s="97"/>
      <c r="Q36" s="36"/>
      <c r="R36" s="36"/>
    </row>
    <row r="37" spans="1:18" s="4" customFormat="1" ht="15">
      <c r="A37" s="36"/>
      <c r="B37" s="93"/>
      <c r="C37" s="36"/>
      <c r="D37" s="36"/>
      <c r="E37" s="36"/>
      <c r="F37" s="97"/>
      <c r="G37" s="36"/>
      <c r="H37" s="97"/>
      <c r="I37" s="36"/>
      <c r="J37" s="97"/>
      <c r="K37" s="36"/>
      <c r="L37" s="97"/>
      <c r="M37" s="36"/>
      <c r="N37" s="97"/>
      <c r="O37" s="97"/>
      <c r="P37" s="97"/>
      <c r="Q37" s="36"/>
      <c r="R37" s="36"/>
    </row>
    <row r="38" spans="1:18" s="4" customFormat="1" ht="15">
      <c r="A38" s="36"/>
      <c r="B38" s="36"/>
      <c r="C38" s="36"/>
      <c r="D38" s="36"/>
      <c r="E38" s="36"/>
      <c r="F38" s="97"/>
      <c r="G38" s="36"/>
      <c r="H38" s="97"/>
      <c r="I38" s="36"/>
      <c r="J38" s="97"/>
      <c r="K38" s="36"/>
      <c r="L38" s="97"/>
      <c r="M38" s="36"/>
      <c r="N38" s="97"/>
      <c r="O38" s="97"/>
      <c r="P38" s="97"/>
      <c r="Q38" s="36"/>
      <c r="R38" s="36"/>
    </row>
    <row r="39" spans="1:18" s="4" customFormat="1" ht="15">
      <c r="A39" s="36"/>
      <c r="B39" s="36"/>
      <c r="C39" s="36"/>
      <c r="D39" s="36"/>
      <c r="E39" s="36"/>
      <c r="F39" s="97"/>
      <c r="G39" s="36"/>
      <c r="H39" s="97"/>
      <c r="I39" s="36"/>
      <c r="J39" s="97"/>
      <c r="K39" s="36"/>
      <c r="L39" s="97"/>
      <c r="M39" s="36"/>
      <c r="N39" s="97"/>
      <c r="O39" s="97"/>
      <c r="P39" s="97"/>
      <c r="Q39" s="36"/>
      <c r="R39" s="36"/>
    </row>
  </sheetData>
  <sheetProtection/>
  <mergeCells count="6">
    <mergeCell ref="Q28:R28"/>
    <mergeCell ref="Q2:R2"/>
    <mergeCell ref="B2:D2"/>
    <mergeCell ref="Q9:R9"/>
    <mergeCell ref="Q15:R15"/>
    <mergeCell ref="Q21:R21"/>
  </mergeCells>
  <printOptions/>
  <pageMargins left="0.75" right="0.75" top="1" bottom="1" header="0.3" footer="0.3"/>
  <pageSetup fitToHeight="1" fitToWidth="1" horizontalDpi="1200" verticalDpi="1200" orientation="landscape" scale="6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"/>
  <sheetViews>
    <sheetView zoomScalePageLayoutView="0" workbookViewId="0" topLeftCell="A3">
      <selection activeCell="A3" sqref="A3:H11"/>
    </sheetView>
  </sheetViews>
  <sheetFormatPr defaultColWidth="9.140625" defaultRowHeight="15"/>
  <cols>
    <col min="1" max="1" width="2.7109375" style="0" customWidth="1"/>
    <col min="2" max="2" width="12.00390625" style="6" customWidth="1"/>
    <col min="3" max="3" width="15.28125" style="6" customWidth="1"/>
    <col min="4" max="4" width="16.7109375" style="6" customWidth="1"/>
    <col min="5" max="5" width="15.28125" style="6" customWidth="1"/>
    <col min="6" max="6" width="15.421875" style="6" customWidth="1"/>
    <col min="7" max="7" width="17.28125" style="6" customWidth="1"/>
    <col min="8" max="8" width="8.7109375" style="6" customWidth="1"/>
    <col min="9" max="13" width="13.57421875" style="6" customWidth="1"/>
    <col min="14" max="14" width="8.7109375" style="6" customWidth="1"/>
  </cols>
  <sheetData>
    <row r="1" spans="2:14" s="55" customFormat="1" ht="15">
      <c r="B1" s="150" t="s">
        <v>22</v>
      </c>
      <c r="C1" s="150"/>
      <c r="D1" s="150"/>
      <c r="E1" s="56"/>
      <c r="F1" s="56"/>
      <c r="G1" s="56"/>
      <c r="H1" s="56"/>
      <c r="I1" s="12"/>
      <c r="J1" s="12"/>
      <c r="K1" s="12"/>
      <c r="L1" s="12"/>
      <c r="M1" s="12"/>
      <c r="N1" s="12"/>
    </row>
    <row r="2" spans="2:8" ht="15">
      <c r="B2" s="2"/>
      <c r="C2" s="3"/>
      <c r="D2" s="3"/>
      <c r="E2" s="3"/>
      <c r="F2" s="3"/>
      <c r="G2" s="3"/>
      <c r="H2" s="3"/>
    </row>
    <row r="3" spans="2:8" ht="15">
      <c r="B3" s="57"/>
      <c r="C3" s="58"/>
      <c r="D3" s="58"/>
      <c r="E3" s="58"/>
      <c r="F3" s="58"/>
      <c r="G3" s="58" t="s">
        <v>33</v>
      </c>
      <c r="H3" s="59" t="s">
        <v>34</v>
      </c>
    </row>
    <row r="4" spans="2:8" ht="15">
      <c r="B4" s="60" t="s">
        <v>23</v>
      </c>
      <c r="C4" s="61" t="s">
        <v>35</v>
      </c>
      <c r="D4" s="61" t="s">
        <v>85</v>
      </c>
      <c r="E4" s="61" t="s">
        <v>36</v>
      </c>
      <c r="F4" s="61" t="s">
        <v>41</v>
      </c>
      <c r="G4" s="61" t="s">
        <v>11</v>
      </c>
      <c r="H4" s="62" t="s">
        <v>42</v>
      </c>
    </row>
    <row r="5" spans="2:13" ht="23.25" customHeight="1">
      <c r="B5" s="63">
        <v>1</v>
      </c>
      <c r="C5" s="71">
        <f>'5.Budget_Items'!F12</f>
        <v>12000</v>
      </c>
      <c r="D5" s="71">
        <f>'5.Budget_Items'!F18</f>
        <v>6000</v>
      </c>
      <c r="E5" s="91">
        <f>'5.Budget_Items'!F25</f>
        <v>3000</v>
      </c>
      <c r="F5" s="71">
        <f>+'5.Budget_Items'!F31</f>
        <v>0</v>
      </c>
      <c r="G5" s="90">
        <f aca="true" t="shared" si="0" ref="G5:G10">SUM(C5:F5)</f>
        <v>21000</v>
      </c>
      <c r="H5" s="64">
        <f>SUM(G5/G11)</f>
        <v>0.175</v>
      </c>
      <c r="I5" s="94"/>
      <c r="J5" s="94"/>
      <c r="K5" s="94"/>
      <c r="L5" s="94"/>
      <c r="M5" s="94"/>
    </row>
    <row r="6" spans="2:13" ht="23.25" customHeight="1">
      <c r="B6" s="63">
        <v>2</v>
      </c>
      <c r="C6" s="71">
        <f>'5.Budget_Items'!H12</f>
        <v>12000</v>
      </c>
      <c r="D6" s="79">
        <f>'5.Budget_Items'!H18</f>
        <v>6000</v>
      </c>
      <c r="E6" s="91">
        <f>'5.Budget_Items'!H25</f>
        <v>3000</v>
      </c>
      <c r="F6" s="79">
        <f>+'5.Budget_Items'!H31</f>
        <v>0</v>
      </c>
      <c r="G6" s="90">
        <f t="shared" si="0"/>
        <v>21000</v>
      </c>
      <c r="H6" s="64">
        <f>G6/G11</f>
        <v>0.175</v>
      </c>
      <c r="I6" s="94"/>
      <c r="J6" s="94"/>
      <c r="K6" s="94"/>
      <c r="L6" s="94"/>
      <c r="M6" s="94"/>
    </row>
    <row r="7" spans="2:13" ht="23.25" customHeight="1">
      <c r="B7" s="63">
        <v>3</v>
      </c>
      <c r="C7" s="71">
        <f>'5.Budget_Items'!J12</f>
        <v>12000</v>
      </c>
      <c r="D7" s="79">
        <f>'5.Budget_Items'!J18</f>
        <v>6000</v>
      </c>
      <c r="E7" s="91">
        <f>'5.Budget_Items'!J25</f>
        <v>17000</v>
      </c>
      <c r="F7" s="79">
        <f>+'5.Budget_Items'!J31</f>
        <v>0</v>
      </c>
      <c r="G7" s="90">
        <f t="shared" si="0"/>
        <v>35000</v>
      </c>
      <c r="H7" s="64">
        <f>G7/G11</f>
        <v>0.2916666666666667</v>
      </c>
      <c r="I7" s="94"/>
      <c r="J7" s="94"/>
      <c r="K7" s="94"/>
      <c r="L7" s="94"/>
      <c r="M7" s="94"/>
    </row>
    <row r="8" spans="2:13" ht="23.25" customHeight="1">
      <c r="B8" s="63">
        <v>4</v>
      </c>
      <c r="C8" s="71">
        <f>'5.Budget_Items'!L12</f>
        <v>12000</v>
      </c>
      <c r="D8" s="79">
        <f>'5.Budget_Items'!L18</f>
        <v>6000</v>
      </c>
      <c r="E8" s="91">
        <f>'5.Budget_Items'!L25</f>
        <v>3000</v>
      </c>
      <c r="F8" s="79">
        <f>+'5.Budget_Items'!L31</f>
        <v>0</v>
      </c>
      <c r="G8" s="90">
        <f t="shared" si="0"/>
        <v>21000</v>
      </c>
      <c r="H8" s="64">
        <f>G8/G11</f>
        <v>0.175</v>
      </c>
      <c r="I8" s="94"/>
      <c r="J8" s="94"/>
      <c r="K8" s="94"/>
      <c r="L8" s="94"/>
      <c r="M8" s="94"/>
    </row>
    <row r="9" spans="2:13" ht="23.25" customHeight="1">
      <c r="B9" s="63">
        <v>5</v>
      </c>
      <c r="C9" s="71">
        <f>'5.Budget_Items'!N12</f>
        <v>9000</v>
      </c>
      <c r="D9" s="79">
        <f>'5.Budget_Items'!N18</f>
        <v>4500</v>
      </c>
      <c r="E9" s="91">
        <f>'5.Budget_Items'!N25</f>
        <v>2500</v>
      </c>
      <c r="F9" s="94">
        <v>0</v>
      </c>
      <c r="G9" s="90">
        <f t="shared" si="0"/>
        <v>16000</v>
      </c>
      <c r="H9" s="64">
        <f>G9/G11</f>
        <v>0.13333333333333333</v>
      </c>
      <c r="I9" s="94"/>
      <c r="J9" s="94"/>
      <c r="K9" s="94"/>
      <c r="L9" s="94"/>
      <c r="M9" s="94"/>
    </row>
    <row r="10" spans="2:13" ht="23.25" customHeight="1">
      <c r="B10" s="63">
        <v>6</v>
      </c>
      <c r="C10" s="71">
        <f>'5.Budget_Items'!P12</f>
        <v>3000</v>
      </c>
      <c r="D10" s="79">
        <f>'5.Budget_Items'!P18</f>
        <v>1500</v>
      </c>
      <c r="E10" s="91">
        <f>'5.Budget_Items'!P25</f>
        <v>1500</v>
      </c>
      <c r="F10" s="94">
        <v>0</v>
      </c>
      <c r="G10" s="90">
        <f t="shared" si="0"/>
        <v>6000</v>
      </c>
      <c r="H10" s="64">
        <f>G10/G11</f>
        <v>0.05</v>
      </c>
      <c r="I10" s="12"/>
      <c r="J10" s="12"/>
      <c r="K10" s="12"/>
      <c r="L10" s="12"/>
      <c r="M10" s="12"/>
    </row>
    <row r="11" spans="2:8" ht="15">
      <c r="B11" s="65" t="s">
        <v>33</v>
      </c>
      <c r="C11" s="71">
        <f>SUM(C5:C10)</f>
        <v>60000</v>
      </c>
      <c r="D11" s="71">
        <f>SUM(D5:D10)</f>
        <v>30000</v>
      </c>
      <c r="E11" s="71">
        <f>SUM(E5:E10)</f>
        <v>30000</v>
      </c>
      <c r="F11" s="71">
        <f>SUM(F5:F10)</f>
        <v>0</v>
      </c>
      <c r="G11" s="90">
        <f>SUM(G5:G10)</f>
        <v>120000</v>
      </c>
      <c r="H11" s="64"/>
    </row>
    <row r="12" ht="15">
      <c r="G12" s="109"/>
    </row>
  </sheetData>
  <sheetProtection/>
  <mergeCells count="1">
    <mergeCell ref="B1:D1"/>
  </mergeCells>
  <printOptions/>
  <pageMargins left="0.75" right="0.75" top="1" bottom="1" header="0.3" footer="0.3"/>
  <pageSetup fitToHeight="1" fitToWidth="1" horizontalDpi="600" verticalDpi="600" orientation="landscape" paperSize="9" scale="75" r:id="rId1"/>
  <headerFooter alignWithMargins="0">
    <oddHeader>&amp;LHealth Service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4" sqref="I24"/>
    </sheetView>
  </sheetViews>
  <sheetFormatPr defaultColWidth="9.140625" defaultRowHeight="15"/>
  <sheetData/>
  <sheetProtection/>
  <printOptions/>
  <pageMargins left="0.75" right="0.75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3" max="3" width="10.28125" style="0" bestFit="1" customWidth="1"/>
    <col min="4" max="4" width="32.00390625" style="0" bestFit="1" customWidth="1"/>
    <col min="6" max="6" width="10.00390625" style="0" bestFit="1" customWidth="1"/>
    <col min="7" max="7" width="11.57421875" style="0" bestFit="1" customWidth="1"/>
  </cols>
  <sheetData>
    <row r="1" spans="1:7" ht="15">
      <c r="A1" s="151" t="s">
        <v>48</v>
      </c>
      <c r="B1" s="151"/>
      <c r="C1" s="151"/>
      <c r="D1" s="151"/>
      <c r="E1" s="151"/>
      <c r="F1" s="151"/>
      <c r="G1" s="151"/>
    </row>
    <row r="2" spans="1:7" ht="15">
      <c r="A2" s="151" t="s">
        <v>70</v>
      </c>
      <c r="B2" s="151"/>
      <c r="C2" s="151"/>
      <c r="D2" s="151"/>
      <c r="E2" s="151"/>
      <c r="F2" s="151"/>
      <c r="G2" s="151"/>
    </row>
    <row r="3" spans="1:7" ht="15">
      <c r="A3" s="151" t="s">
        <v>69</v>
      </c>
      <c r="B3" s="151"/>
      <c r="C3" s="151"/>
      <c r="D3" s="151"/>
      <c r="E3" s="151"/>
      <c r="F3" s="151"/>
      <c r="G3" s="151"/>
    </row>
    <row r="5" spans="3:6" ht="21" customHeight="1">
      <c r="C5" s="99" t="s">
        <v>49</v>
      </c>
      <c r="D5" s="99" t="s">
        <v>50</v>
      </c>
      <c r="E5" s="99"/>
      <c r="F5" s="100">
        <v>2022</v>
      </c>
    </row>
    <row r="6" spans="4:7" ht="15">
      <c r="D6" t="s">
        <v>19</v>
      </c>
      <c r="F6" s="112">
        <v>0</v>
      </c>
      <c r="G6" s="73">
        <f>SUM(F6:F11)</f>
        <v>0</v>
      </c>
    </row>
    <row r="7" spans="4:6" ht="15">
      <c r="D7" t="s">
        <v>51</v>
      </c>
      <c r="F7" s="88">
        <v>0</v>
      </c>
    </row>
    <row r="8" spans="4:6" ht="15">
      <c r="D8" t="s">
        <v>52</v>
      </c>
      <c r="F8" s="88">
        <v>0</v>
      </c>
    </row>
    <row r="9" spans="4:6" ht="15">
      <c r="D9" t="s">
        <v>53</v>
      </c>
      <c r="F9" s="88">
        <v>0</v>
      </c>
    </row>
    <row r="10" spans="4:6" ht="15">
      <c r="D10" t="s">
        <v>9</v>
      </c>
      <c r="F10" s="88">
        <v>0</v>
      </c>
    </row>
    <row r="11" spans="4:6" ht="15">
      <c r="D11" t="s">
        <v>10</v>
      </c>
      <c r="F11" s="88">
        <v>0</v>
      </c>
    </row>
    <row r="12" ht="15">
      <c r="F12" s="89"/>
    </row>
    <row r="13" spans="3:7" ht="15">
      <c r="C13" t="s">
        <v>1</v>
      </c>
      <c r="F13" s="88"/>
      <c r="G13" s="73">
        <f>F14</f>
        <v>60000</v>
      </c>
    </row>
    <row r="14" spans="4:7" ht="15">
      <c r="D14" t="s">
        <v>1</v>
      </c>
      <c r="F14" s="88">
        <v>60000</v>
      </c>
      <c r="G14" s="88"/>
    </row>
    <row r="15" spans="6:7" ht="15">
      <c r="F15" s="88"/>
      <c r="G15" s="88"/>
    </row>
    <row r="16" spans="3:7" ht="15">
      <c r="C16" t="s">
        <v>68</v>
      </c>
      <c r="G16" s="111">
        <f>F17</f>
        <v>30000</v>
      </c>
    </row>
    <row r="17" spans="4:7" ht="15">
      <c r="D17" t="s">
        <v>68</v>
      </c>
      <c r="F17" s="88">
        <v>30000</v>
      </c>
      <c r="G17" s="111"/>
    </row>
    <row r="18" spans="4:6" ht="15">
      <c r="D18" s="6"/>
      <c r="F18" s="88"/>
    </row>
    <row r="19" spans="3:7" ht="15">
      <c r="C19" t="s">
        <v>36</v>
      </c>
      <c r="G19" s="73">
        <f>SUM(F20:F21)</f>
        <v>30000</v>
      </c>
    </row>
    <row r="20" spans="4:6" ht="15">
      <c r="D20" s="6" t="s">
        <v>66</v>
      </c>
      <c r="F20" s="88">
        <v>10000</v>
      </c>
    </row>
    <row r="21" spans="4:6" ht="15">
      <c r="D21" s="6" t="s">
        <v>67</v>
      </c>
      <c r="F21" s="88">
        <v>20000</v>
      </c>
    </row>
    <row r="22" spans="4:6" ht="15">
      <c r="D22" s="6"/>
      <c r="F22" s="88"/>
    </row>
    <row r="23" spans="4:6" ht="15">
      <c r="D23" s="69" t="s">
        <v>47</v>
      </c>
      <c r="F23" s="89"/>
    </row>
    <row r="24" spans="6:8" ht="15">
      <c r="F24" s="89">
        <f>SUM(F6:F23)</f>
        <v>120000</v>
      </c>
      <c r="G24" s="73">
        <f>SUM(G7:G23)</f>
        <v>120000</v>
      </c>
      <c r="H24" s="72"/>
    </row>
    <row r="25" ht="15">
      <c r="F25" s="73"/>
    </row>
  </sheetData>
  <sheetProtection/>
  <mergeCells count="3">
    <mergeCell ref="A1:G1"/>
    <mergeCell ref="A2:G2"/>
    <mergeCell ref="A3:G3"/>
  </mergeCells>
  <printOptions/>
  <pageMargins left="0.75" right="0.75" top="1" bottom="1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M11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18.421875" style="6" customWidth="1"/>
    <col min="2" max="2" width="6.421875" style="6" customWidth="1"/>
    <col min="3" max="8" width="8.7109375" style="6" customWidth="1"/>
    <col min="9" max="9" width="9.28125" style="6" customWidth="1"/>
    <col min="10" max="11" width="8.7109375" style="6" customWidth="1"/>
    <col min="12" max="12" width="18.7109375" style="6" customWidth="1"/>
    <col min="13" max="13" width="11.57421875" style="110" bestFit="1" customWidth="1"/>
  </cols>
  <sheetData>
    <row r="2" spans="1:12" ht="32.25" customHeight="1">
      <c r="A2" s="103" t="s">
        <v>16</v>
      </c>
      <c r="B2" s="104">
        <v>1</v>
      </c>
      <c r="C2" s="152" t="s">
        <v>56</v>
      </c>
      <c r="D2" s="153"/>
      <c r="E2" s="153"/>
      <c r="F2" s="153"/>
      <c r="G2" s="153"/>
      <c r="H2" s="153"/>
      <c r="I2" s="153"/>
      <c r="J2" s="153"/>
      <c r="K2" s="153"/>
      <c r="L2" s="153"/>
    </row>
    <row r="3" spans="1:13" ht="32.25" customHeight="1">
      <c r="A3" s="101" t="s">
        <v>39</v>
      </c>
      <c r="B3" s="102">
        <v>1.1</v>
      </c>
      <c r="C3" s="164" t="s">
        <v>86</v>
      </c>
      <c r="D3" s="165"/>
      <c r="E3" s="165"/>
      <c r="F3" s="165"/>
      <c r="G3" s="165"/>
      <c r="H3" s="165"/>
      <c r="I3" s="165"/>
      <c r="J3" s="165"/>
      <c r="K3" s="165"/>
      <c r="L3" s="165"/>
      <c r="M3" s="110">
        <f>'Activity Cost'!G5</f>
        <v>21000</v>
      </c>
    </row>
    <row r="4" spans="1:13" ht="32.25" customHeight="1">
      <c r="A4" s="101" t="s">
        <v>39</v>
      </c>
      <c r="B4" s="68">
        <v>1.2</v>
      </c>
      <c r="C4" s="158" t="s">
        <v>89</v>
      </c>
      <c r="D4" s="159"/>
      <c r="E4" s="159"/>
      <c r="F4" s="159"/>
      <c r="G4" s="159"/>
      <c r="H4" s="159"/>
      <c r="I4" s="159"/>
      <c r="J4" s="159"/>
      <c r="K4" s="159"/>
      <c r="L4" s="159"/>
      <c r="M4" s="110">
        <f>'Activity Cost'!G6</f>
        <v>21000</v>
      </c>
    </row>
    <row r="5" spans="1:12" ht="32.25" customHeight="1">
      <c r="A5" s="105"/>
      <c r="B5" s="106">
        <v>2</v>
      </c>
      <c r="C5" s="166" t="s">
        <v>61</v>
      </c>
      <c r="D5" s="167"/>
      <c r="E5" s="167"/>
      <c r="F5" s="167"/>
      <c r="G5" s="167"/>
      <c r="H5" s="167"/>
      <c r="I5" s="167"/>
      <c r="J5" s="167"/>
      <c r="K5" s="167"/>
      <c r="L5" s="167"/>
    </row>
    <row r="6" spans="1:13" ht="32.25" customHeight="1">
      <c r="A6" s="101" t="s">
        <v>39</v>
      </c>
      <c r="B6" s="68">
        <v>2.3</v>
      </c>
      <c r="C6" s="158" t="s">
        <v>87</v>
      </c>
      <c r="D6" s="159"/>
      <c r="E6" s="159"/>
      <c r="F6" s="159"/>
      <c r="G6" s="159"/>
      <c r="H6" s="159"/>
      <c r="I6" s="159"/>
      <c r="J6" s="159"/>
      <c r="K6" s="159"/>
      <c r="L6" s="159"/>
      <c r="M6" s="110">
        <f>'Activity Cost'!G7</f>
        <v>35000</v>
      </c>
    </row>
    <row r="7" spans="1:13" ht="32.25" customHeight="1">
      <c r="A7" s="101" t="s">
        <v>39</v>
      </c>
      <c r="B7" s="67">
        <v>2.4</v>
      </c>
      <c r="C7" s="161" t="s">
        <v>90</v>
      </c>
      <c r="D7" s="162"/>
      <c r="E7" s="162"/>
      <c r="F7" s="162"/>
      <c r="G7" s="162"/>
      <c r="H7" s="162"/>
      <c r="I7" s="162"/>
      <c r="J7" s="162"/>
      <c r="K7" s="162"/>
      <c r="L7" s="163"/>
      <c r="M7" s="110">
        <f>'Activity Cost'!G8</f>
        <v>21000</v>
      </c>
    </row>
    <row r="8" spans="1:12" ht="32.25" customHeight="1">
      <c r="A8" s="105" t="s">
        <v>16</v>
      </c>
      <c r="B8" s="106">
        <v>3</v>
      </c>
      <c r="C8" s="152" t="s">
        <v>83</v>
      </c>
      <c r="D8" s="153"/>
      <c r="E8" s="153"/>
      <c r="F8" s="153"/>
      <c r="G8" s="153"/>
      <c r="H8" s="153"/>
      <c r="I8" s="153"/>
      <c r="J8" s="153"/>
      <c r="K8" s="153"/>
      <c r="L8" s="154"/>
    </row>
    <row r="9" spans="1:13" ht="32.25" customHeight="1">
      <c r="A9" s="101" t="s">
        <v>39</v>
      </c>
      <c r="B9" s="68">
        <v>3.5</v>
      </c>
      <c r="C9" s="155" t="s">
        <v>88</v>
      </c>
      <c r="D9" s="156"/>
      <c r="E9" s="156"/>
      <c r="F9" s="156"/>
      <c r="G9" s="156"/>
      <c r="H9" s="156"/>
      <c r="I9" s="156"/>
      <c r="J9" s="156"/>
      <c r="K9" s="156"/>
      <c r="L9" s="157"/>
      <c r="M9" s="110">
        <f>'Activity Cost'!G9</f>
        <v>16000</v>
      </c>
    </row>
    <row r="10" spans="1:13" ht="32.25" customHeight="1">
      <c r="A10" s="101" t="s">
        <v>39</v>
      </c>
      <c r="B10" s="68">
        <v>3.6</v>
      </c>
      <c r="C10" s="158" t="s">
        <v>91</v>
      </c>
      <c r="D10" s="159"/>
      <c r="E10" s="159"/>
      <c r="F10" s="159"/>
      <c r="G10" s="159"/>
      <c r="H10" s="159"/>
      <c r="I10" s="159"/>
      <c r="J10" s="159"/>
      <c r="K10" s="159"/>
      <c r="L10" s="160"/>
      <c r="M10" s="110">
        <f>'Activity Cost'!G10</f>
        <v>6000</v>
      </c>
    </row>
    <row r="11" ht="27" customHeight="1">
      <c r="M11" s="110">
        <f>SUM(M3:M10)</f>
        <v>120000</v>
      </c>
    </row>
  </sheetData>
  <sheetProtection/>
  <mergeCells count="9">
    <mergeCell ref="C2:L2"/>
    <mergeCell ref="C8:L8"/>
    <mergeCell ref="C9:L9"/>
    <mergeCell ref="C10:L10"/>
    <mergeCell ref="C7:L7"/>
    <mergeCell ref="C3:L3"/>
    <mergeCell ref="C4:L4"/>
    <mergeCell ref="C5:L5"/>
    <mergeCell ref="C6:L6"/>
  </mergeCells>
  <printOptions/>
  <pageMargins left="0.75" right="0.75" top="1" bottom="1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Researcher</dc:title>
  <dc:subject>Budget Workbook</dc:subject>
  <dc:creator>William Haglelgam</dc:creator>
  <cp:keywords>Performance Budget</cp:keywords>
  <dc:description/>
  <cp:lastModifiedBy>Maridell Edwin</cp:lastModifiedBy>
  <cp:lastPrinted>2020-09-21T01:57:17Z</cp:lastPrinted>
  <dcterms:created xsi:type="dcterms:W3CDTF">2010-04-21T01:18:24Z</dcterms:created>
  <dcterms:modified xsi:type="dcterms:W3CDTF">2020-11-19T23:49:10Z</dcterms:modified>
  <cp:category>Budget</cp:category>
  <cp:version/>
  <cp:contentType/>
  <cp:contentStatus/>
</cp:coreProperties>
</file>